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29" i="1" l="1"/>
  <c r="E95" i="1"/>
  <c r="E96" i="1"/>
  <c r="E97" i="1"/>
  <c r="E98" i="1"/>
  <c r="E99" i="1"/>
  <c r="A95" i="1"/>
  <c r="A96" i="1"/>
  <c r="A97" i="1"/>
  <c r="A98" i="1"/>
  <c r="A99" i="1"/>
  <c r="B95" i="1"/>
  <c r="B96" i="1"/>
  <c r="B97" i="1"/>
  <c r="B98" i="1"/>
  <c r="B99" i="1"/>
  <c r="C95" i="1"/>
  <c r="C96" i="1"/>
  <c r="C97" i="1"/>
  <c r="C98" i="1"/>
  <c r="C99" i="1"/>
  <c r="D127" i="1" l="1"/>
  <c r="C78" i="1"/>
  <c r="E78" i="1" s="1"/>
  <c r="C79" i="1"/>
  <c r="E79" i="1" s="1"/>
  <c r="C80" i="1"/>
  <c r="E80" i="1" s="1"/>
  <c r="C81" i="1"/>
  <c r="E81" i="1" s="1"/>
  <c r="C82" i="1"/>
  <c r="E82" i="1" s="1"/>
  <c r="C83" i="1"/>
  <c r="E83" i="1" s="1"/>
  <c r="C84" i="1"/>
  <c r="E84" i="1" s="1"/>
  <c r="C85" i="1"/>
  <c r="E85" i="1" s="1"/>
  <c r="C86" i="1"/>
  <c r="E86" i="1" s="1"/>
  <c r="C87" i="1"/>
  <c r="E87" i="1" s="1"/>
  <c r="C88" i="1"/>
  <c r="E88" i="1" s="1"/>
  <c r="C89" i="1"/>
  <c r="E89" i="1" s="1"/>
  <c r="C90" i="1"/>
  <c r="E90" i="1" s="1"/>
  <c r="C91" i="1"/>
  <c r="E91" i="1" s="1"/>
  <c r="C92" i="1"/>
  <c r="E92" i="1" s="1"/>
  <c r="C93" i="1"/>
  <c r="E93" i="1" s="1"/>
  <c r="C94" i="1"/>
  <c r="E94" i="1" s="1"/>
  <c r="C100" i="1"/>
  <c r="E100" i="1" s="1"/>
  <c r="C101" i="1"/>
  <c r="E101" i="1" s="1"/>
  <c r="C102" i="1"/>
  <c r="E102" i="1" s="1"/>
  <c r="C103" i="1"/>
  <c r="E103" i="1" s="1"/>
  <c r="C104" i="1"/>
  <c r="E104" i="1" s="1"/>
  <c r="C105" i="1"/>
  <c r="E105" i="1" s="1"/>
  <c r="C106" i="1"/>
  <c r="E106" i="1" s="1"/>
  <c r="C107" i="1"/>
  <c r="E107" i="1" s="1"/>
  <c r="C108" i="1"/>
  <c r="E108" i="1" s="1"/>
  <c r="C109" i="1"/>
  <c r="E109" i="1" s="1"/>
  <c r="C110" i="1"/>
  <c r="E110" i="1" s="1"/>
  <c r="C111" i="1"/>
  <c r="E111" i="1" s="1"/>
  <c r="C112" i="1"/>
  <c r="E112" i="1" s="1"/>
  <c r="C113" i="1"/>
  <c r="E113" i="1" s="1"/>
  <c r="C114" i="1"/>
  <c r="E114" i="1" s="1"/>
  <c r="C115" i="1"/>
  <c r="E115" i="1" s="1"/>
  <c r="C116" i="1"/>
  <c r="E116" i="1" s="1"/>
  <c r="C117" i="1"/>
  <c r="E117" i="1" s="1"/>
  <c r="C118" i="1"/>
  <c r="E118" i="1" s="1"/>
  <c r="C119" i="1"/>
  <c r="E119" i="1" s="1"/>
  <c r="C120" i="1"/>
  <c r="E120" i="1" s="1"/>
  <c r="C121" i="1"/>
  <c r="E121" i="1" s="1"/>
  <c r="C122" i="1"/>
  <c r="E122" i="1" s="1"/>
  <c r="C123" i="1"/>
  <c r="E123" i="1" s="1"/>
  <c r="C124" i="1"/>
  <c r="E124" i="1" s="1"/>
  <c r="C125" i="1"/>
  <c r="E125" i="1" s="1"/>
  <c r="C126" i="1"/>
  <c r="E126" i="1" s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77" i="1"/>
  <c r="B77" i="1" l="1"/>
  <c r="D19" i="1" l="1"/>
  <c r="C128" i="1" s="1"/>
  <c r="D22" i="1" l="1"/>
  <c r="D73" i="1" l="1"/>
  <c r="C77" i="1"/>
  <c r="E77" i="1" s="1"/>
  <c r="C127" i="1" l="1"/>
  <c r="E127" i="1" s="1"/>
</calcChain>
</file>

<file path=xl/sharedStrings.xml><?xml version="1.0" encoding="utf-8"?>
<sst xmlns="http://schemas.openxmlformats.org/spreadsheetml/2006/main" count="136" uniqueCount="132">
  <si>
    <t>PREFEITURA MUNICIPAL DE ANTÔNIO CARLOS</t>
  </si>
  <si>
    <t>CONTROLE DA ORIGEM E DOS GASTOS COM SAÚDE</t>
  </si>
  <si>
    <t>1 – BASE DE CÁLCULO DA ORIGEM DOS RECURSOS</t>
  </si>
  <si>
    <t>Receitas Oriundas de Impostos</t>
  </si>
  <si>
    <t>Arrecadado   até o mês</t>
  </si>
  <si>
    <t>IPTU</t>
  </si>
  <si>
    <t>ITBI</t>
  </si>
  <si>
    <t>ISS</t>
  </si>
  <si>
    <t xml:space="preserve">IRRF   </t>
  </si>
  <si>
    <t xml:space="preserve">ICMS </t>
  </si>
  <si>
    <t xml:space="preserve">IPI </t>
  </si>
  <si>
    <t xml:space="preserve">IPVA </t>
  </si>
  <si>
    <t xml:space="preserve">ITR </t>
  </si>
  <si>
    <t>(-) Descontos e Renúncia de Receita</t>
  </si>
  <si>
    <t>TOTAL</t>
  </si>
  <si>
    <t>2 – ORIGEM DOS RECURSOS VINCULADOS A SAÚDE</t>
  </si>
  <si>
    <t>Código Destinação Recursos</t>
  </si>
  <si>
    <t>Especificação</t>
  </si>
  <si>
    <t>Acumulado até o mês</t>
  </si>
  <si>
    <t>Rendimentos de Aplicação de Recursos Próprios</t>
  </si>
  <si>
    <t>Taxa de Fiscalização de Vigilância Sanitária</t>
  </si>
  <si>
    <t>3 – DESTINAÇÃO DOS RECURSOS VINCULADOS À SAÚDE</t>
  </si>
  <si>
    <t>Exigência Legal (1)</t>
  </si>
  <si>
    <t>Realizada (2)</t>
  </si>
  <si>
    <t xml:space="preserve">Diferença    (3) </t>
  </si>
  <si>
    <t>Código Fontes de Recursos</t>
  </si>
  <si>
    <t>FPM</t>
  </si>
  <si>
    <t xml:space="preserve">Despesas de Saúde com recursos de Impostos - </t>
  </si>
  <si>
    <t>Recursos Oriundos de Impostos - 23%</t>
  </si>
  <si>
    <t>Incentivo Financeiro - Capitação Ponderada</t>
  </si>
  <si>
    <t>Incentivo Financeiro - Desempenho</t>
  </si>
  <si>
    <t>Agente Comunitário de Saúde</t>
  </si>
  <si>
    <t>Ações estratégicas - Saúde na Hora</t>
  </si>
  <si>
    <t>Ações estratégicas - Saúde Bucal</t>
  </si>
  <si>
    <t>Programa de informatização - APS</t>
  </si>
  <si>
    <t>MAC - exames federal</t>
  </si>
  <si>
    <t>Assistência farmacêutica</t>
  </si>
  <si>
    <t>Vigilânia Sanitária Federal</t>
  </si>
  <si>
    <t>Estado - Co financiamento ESF</t>
  </si>
  <si>
    <t>Estado - NASF</t>
  </si>
  <si>
    <t>Estado - farmácia básica</t>
  </si>
  <si>
    <t>Vigilância epidemiológica - federal</t>
  </si>
  <si>
    <t>Superávit - emenda impositiva estado - ampliação saúde</t>
  </si>
  <si>
    <t>emenda impositiva estado - ampliação saúde</t>
  </si>
  <si>
    <t xml:space="preserve">GERALDO PAULI                        ELAINE A. PETRY CUNRADI            FILIPE ALEXANDRE SCHMITZ         </t>
  </si>
  <si>
    <t xml:space="preserve">Prefeito municipal                                      Contadora                           Secretário de Saúde </t>
  </si>
  <si>
    <t>0.01.0500.1002</t>
  </si>
  <si>
    <t>0.01.0753.7000</t>
  </si>
  <si>
    <t>0.01.0600.7000189</t>
  </si>
  <si>
    <t>0.01.0600.7000190</t>
  </si>
  <si>
    <t>0.01.0600.7000186</t>
  </si>
  <si>
    <t>0.01.0604.7000235</t>
  </si>
  <si>
    <t>0.01.0600.700053</t>
  </si>
  <si>
    <t>0.01.0600.7000178</t>
  </si>
  <si>
    <t>0.01.0600.700056</t>
  </si>
  <si>
    <t>0.01.0600.700057</t>
  </si>
  <si>
    <t>0.01.0600.700063</t>
  </si>
  <si>
    <t>0.01.0600.700062</t>
  </si>
  <si>
    <t>0.01.0621.700058</t>
  </si>
  <si>
    <t>0.01.0621.700059</t>
  </si>
  <si>
    <t>0.01.0621.700061</t>
  </si>
  <si>
    <t>0.01.0604.7000234</t>
  </si>
  <si>
    <t>Agente de Combate a Endemias</t>
  </si>
  <si>
    <t>0.01.710.3210207</t>
  </si>
  <si>
    <t>0.01.0632.7000233</t>
  </si>
  <si>
    <t>Convênio estado - Ampliação UBS</t>
  </si>
  <si>
    <t>0.02.0500.1002</t>
  </si>
  <si>
    <t>Superávit Rendimentos de Aplicação de Recursos Próprios</t>
  </si>
  <si>
    <t>0.02.0753.7000</t>
  </si>
  <si>
    <t>Superávit Vigilância Sanitária Municipal</t>
  </si>
  <si>
    <t>0.02.0600.700056</t>
  </si>
  <si>
    <t>Superávit - SUS/Federal - Exames Laboratoriais</t>
  </si>
  <si>
    <t>0.02.0600.700057</t>
  </si>
  <si>
    <t>Superávit - SUS/Federal Farmácia Básica Federal</t>
  </si>
  <si>
    <t>0.02.0600.700078</t>
  </si>
  <si>
    <t>Superávit - SUS/Federal  - PSE</t>
  </si>
  <si>
    <t>0.02.0600.7000177</t>
  </si>
  <si>
    <t>Superávit - SUS/Federal - Ações de cadastramento</t>
  </si>
  <si>
    <t>0.02.0600.7000178</t>
  </si>
  <si>
    <t>Superávit - SUS/Federal - Informatiza</t>
  </si>
  <si>
    <t>0.02.0600.7000189</t>
  </si>
  <si>
    <t>Superávit - SUS/Federal - Capitação</t>
  </si>
  <si>
    <t>0.02.0600.7000190</t>
  </si>
  <si>
    <t>Superávit - SUS/Federal - Desempenho</t>
  </si>
  <si>
    <t>0.02.0600.7000193</t>
  </si>
  <si>
    <t>Superávit - SUS/Federal - Expansão e Consolidação APS - Portaria 3396/2020</t>
  </si>
  <si>
    <t>0.02.0600.7000201</t>
  </si>
  <si>
    <t>Superávit - SUS/Federal - Emenda Relator Portaria 1418</t>
  </si>
  <si>
    <t>0.02.0602.7000210</t>
  </si>
  <si>
    <t>Superávit - SUS/Federal  - COVID Portaria 3617</t>
  </si>
  <si>
    <t>0.02.0602.7000220</t>
  </si>
  <si>
    <t>Superávit - SUS/Federal  - COVID Portaria 377</t>
  </si>
  <si>
    <t>0.02.0600.7000227</t>
  </si>
  <si>
    <t>Superávit - SUS/Federal  - emenda Relator Portaria 1486</t>
  </si>
  <si>
    <t>0.02.0600.7000229</t>
  </si>
  <si>
    <t>Superávit - SUS/Federal  - emenda Comissão Portaria 2069</t>
  </si>
  <si>
    <t>0.02.0600.7000238</t>
  </si>
  <si>
    <t>Superávit - SUS/Federal  - Ações de Atividade Fisica Portaria 3872</t>
  </si>
  <si>
    <t>0.02.0600.7000239</t>
  </si>
  <si>
    <t>Superávit - SUS/Federal  - Pré natal Odontologico Portaria 4058</t>
  </si>
  <si>
    <t>0.02.0604.7000234</t>
  </si>
  <si>
    <t>Superávit - SUS/Federal  - ACE</t>
  </si>
  <si>
    <t>0.02.0604.7000235</t>
  </si>
  <si>
    <t>Superávit - SUS/Federal  - ACS</t>
  </si>
  <si>
    <t>0.02.0632.7000233</t>
  </si>
  <si>
    <t>Superávit Convênio estado - Ampliação UBS</t>
  </si>
  <si>
    <t>0.02.0621.7000058</t>
  </si>
  <si>
    <t>Superávit - SUS/Estado - Co financiamento ESF</t>
  </si>
  <si>
    <t>0.02.0621.7000059</t>
  </si>
  <si>
    <t>Superávit - SUS/Estado - NASF</t>
  </si>
  <si>
    <t>0.02.0621.7000061</t>
  </si>
  <si>
    <t>Superávit - SUS/Estado - Farmácia Básica</t>
  </si>
  <si>
    <t>0.02.0621.7000231</t>
  </si>
  <si>
    <t>Superávit - SUS/Estado - Dengue/Portaria 545</t>
  </si>
  <si>
    <t>0.02.0621.7000232</t>
  </si>
  <si>
    <t>Superávit - SUS/Estado - Doenças infecciosas Virais/Portaria 526</t>
  </si>
  <si>
    <t>0.02.0706.3110226</t>
  </si>
  <si>
    <t>Superavit Emenda Infividual Federal - Portaria 852</t>
  </si>
  <si>
    <t>0.02.0710.3210207</t>
  </si>
  <si>
    <t>0.01.0600.700077</t>
  </si>
  <si>
    <t>Rede Cegonha</t>
  </si>
  <si>
    <t>0.01.0501.7000</t>
  </si>
  <si>
    <t>Outros Recursos não vinculados</t>
  </si>
  <si>
    <t>Referência: 4º Bimestre de 2023.</t>
  </si>
  <si>
    <t>0.01.0706.3110244</t>
  </si>
  <si>
    <t>Emenda Individual - Portaria 647</t>
  </si>
  <si>
    <t>0.01.0705.7000</t>
  </si>
  <si>
    <t>Piso enfermagem</t>
  </si>
  <si>
    <t>0.01.0621.700243</t>
  </si>
  <si>
    <t>Estado - ações multivacinações</t>
  </si>
  <si>
    <t>Despesas de Saúde com recursos de Impostos + Superávit</t>
  </si>
  <si>
    <t>Antônio Carlos,08 de setembro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</si>
</sst>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6" fillId="0" borderId="1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/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horizontal="right" vertical="top" wrapText="1" readingOrder="1"/>
    </xf>
    <xf numFmtId="4" fontId="7" fillId="0" borderId="1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2" fillId="0" borderId="6" xfId="0" applyFont="1" applyBorder="1" applyAlignment="1"/>
    <xf numFmtId="4" fontId="7" fillId="0" borderId="1" xfId="0" applyNumberFormat="1" applyFont="1" applyBorder="1" applyAlignment="1">
      <alignment horizontal="right" vertical="top" wrapText="1"/>
    </xf>
    <xf numFmtId="44" fontId="0" fillId="0" borderId="0" xfId="2" applyFont="1"/>
    <xf numFmtId="4" fontId="7" fillId="0" borderId="1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/>
    <xf numFmtId="4" fontId="7" fillId="0" borderId="4" xfId="0" applyNumberFormat="1" applyFont="1" applyBorder="1" applyAlignment="1">
      <alignment horizontal="right" vertical="top" wrapText="1"/>
    </xf>
    <xf numFmtId="0" fontId="7" fillId="0" borderId="7" xfId="0" applyFont="1" applyBorder="1"/>
    <xf numFmtId="0" fontId="7" fillId="0" borderId="7" xfId="0" applyFont="1" applyBorder="1" applyAlignment="1">
      <alignment vertical="top" wrapText="1"/>
    </xf>
    <xf numFmtId="4" fontId="7" fillId="0" borderId="7" xfId="0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vertical="top" wrapText="1"/>
    </xf>
    <xf numFmtId="0" fontId="7" fillId="0" borderId="8" xfId="0" applyFont="1" applyBorder="1"/>
    <xf numFmtId="4" fontId="7" fillId="0" borderId="7" xfId="0" applyNumberFormat="1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right" vertical="top" wrapText="1"/>
    </xf>
    <xf numFmtId="4" fontId="7" fillId="0" borderId="3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vertical="top" wrapText="1"/>
    </xf>
    <xf numFmtId="4" fontId="7" fillId="0" borderId="3" xfId="0" applyNumberFormat="1" applyFont="1" applyBorder="1" applyAlignment="1">
      <alignment vertical="top" wrapText="1"/>
    </xf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/>
    <xf numFmtId="4" fontId="7" fillId="0" borderId="1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vertical="top" wrapText="1"/>
    </xf>
    <xf numFmtId="4" fontId="7" fillId="0" borderId="7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distributed" wrapText="1"/>
    </xf>
    <xf numFmtId="0" fontId="7" fillId="0" borderId="4" xfId="0" applyFont="1" applyBorder="1" applyAlignment="1">
      <alignment vertical="top" wrapText="1"/>
    </xf>
    <xf numFmtId="4" fontId="7" fillId="0" borderId="4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0" xfId="0" applyFont="1" applyAlignment="1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0" fontId="2" fillId="0" borderId="6" xfId="0" applyNumberFormat="1" applyFont="1" applyBorder="1" applyAlignment="1">
      <alignment horizontal="left"/>
    </xf>
    <xf numFmtId="0" fontId="9" fillId="0" borderId="3" xfId="0" applyFont="1" applyBorder="1" applyAlignment="1">
      <alignment horizontal="right" vertical="top" wrapText="1"/>
    </xf>
    <xf numFmtId="0" fontId="7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10" fontId="2" fillId="0" borderId="0" xfId="1" applyNumberFormat="1" applyFont="1" applyBorder="1" applyAlignment="1"/>
    <xf numFmtId="0" fontId="2" fillId="0" borderId="0" xfId="0" applyFont="1" applyBorder="1" applyAlignment="1"/>
    <xf numFmtId="10" fontId="2" fillId="0" borderId="0" xfId="0" applyNumberFormat="1" applyFont="1" applyBorder="1" applyAlignment="1">
      <alignment horizontal="left"/>
    </xf>
    <xf numFmtId="10" fontId="11" fillId="0" borderId="6" xfId="1" applyNumberFormat="1" applyFont="1" applyBorder="1" applyAlignment="1"/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abSelected="1" zoomScaleNormal="100" workbookViewId="0">
      <selection activeCell="E133" sqref="E133"/>
    </sheetView>
  </sheetViews>
  <sheetFormatPr defaultRowHeight="15" x14ac:dyDescent="0.25"/>
  <cols>
    <col min="1" max="1" width="17" customWidth="1"/>
    <col min="2" max="2" width="42.7109375" customWidth="1"/>
    <col min="3" max="3" width="13.85546875" customWidth="1"/>
    <col min="4" max="4" width="14.42578125" customWidth="1"/>
    <col min="5" max="5" width="14.5703125" customWidth="1"/>
    <col min="6" max="6" width="15.85546875" bestFit="1" customWidth="1"/>
  </cols>
  <sheetData>
    <row r="1" spans="1:6" x14ac:dyDescent="0.25">
      <c r="A1" s="43" t="s">
        <v>0</v>
      </c>
      <c r="B1" s="44"/>
      <c r="C1" s="44"/>
      <c r="D1" s="44"/>
    </row>
    <row r="2" spans="1:6" ht="8.25" customHeight="1" x14ac:dyDescent="0.25">
      <c r="A2" s="1"/>
    </row>
    <row r="3" spans="1:6" x14ac:dyDescent="0.25">
      <c r="A3" s="45" t="s">
        <v>1</v>
      </c>
      <c r="B3" s="44"/>
      <c r="C3" s="44"/>
      <c r="D3" s="44"/>
    </row>
    <row r="4" spans="1:6" ht="8.25" customHeight="1" x14ac:dyDescent="0.25">
      <c r="A4" s="2"/>
      <c r="B4" s="2"/>
      <c r="C4" s="2"/>
      <c r="D4" s="2"/>
    </row>
    <row r="5" spans="1:6" x14ac:dyDescent="0.25">
      <c r="A5" s="46" t="s">
        <v>123</v>
      </c>
      <c r="B5" s="44"/>
      <c r="C5" s="44"/>
      <c r="D5" s="44"/>
    </row>
    <row r="6" spans="1:6" ht="8.25" customHeight="1" x14ac:dyDescent="0.25">
      <c r="A6" s="2"/>
      <c r="B6" s="2"/>
      <c r="C6" s="2"/>
      <c r="D6" s="2"/>
    </row>
    <row r="7" spans="1:6" x14ac:dyDescent="0.25">
      <c r="A7" s="47" t="s">
        <v>2</v>
      </c>
      <c r="B7" s="48"/>
      <c r="C7" s="48"/>
      <c r="D7" s="48"/>
      <c r="E7" s="48"/>
    </row>
    <row r="8" spans="1:6" x14ac:dyDescent="0.25">
      <c r="A8" s="49" t="s">
        <v>3</v>
      </c>
      <c r="B8" s="50"/>
      <c r="C8" s="50"/>
      <c r="D8" s="49" t="s">
        <v>4</v>
      </c>
      <c r="E8" s="49"/>
    </row>
    <row r="9" spans="1:6" x14ac:dyDescent="0.25">
      <c r="A9" s="51" t="s">
        <v>5</v>
      </c>
      <c r="B9" s="52"/>
      <c r="C9" s="52"/>
      <c r="D9" s="53">
        <v>2428159.5499999998</v>
      </c>
      <c r="E9" s="53"/>
      <c r="F9" s="18"/>
    </row>
    <row r="10" spans="1:6" x14ac:dyDescent="0.25">
      <c r="A10" s="51" t="s">
        <v>6</v>
      </c>
      <c r="B10" s="52"/>
      <c r="C10" s="52"/>
      <c r="D10" s="53">
        <v>861584.23</v>
      </c>
      <c r="E10" s="53"/>
      <c r="F10" s="18"/>
    </row>
    <row r="11" spans="1:6" x14ac:dyDescent="0.25">
      <c r="A11" s="51" t="s">
        <v>7</v>
      </c>
      <c r="B11" s="52"/>
      <c r="C11" s="52"/>
      <c r="D11" s="53">
        <v>1673210.8</v>
      </c>
      <c r="E11" s="53"/>
      <c r="F11" s="18"/>
    </row>
    <row r="12" spans="1:6" x14ac:dyDescent="0.25">
      <c r="A12" s="51" t="s">
        <v>8</v>
      </c>
      <c r="B12" s="52"/>
      <c r="C12" s="52"/>
      <c r="D12" s="53">
        <v>1563552.29</v>
      </c>
      <c r="E12" s="53"/>
      <c r="F12" s="18"/>
    </row>
    <row r="13" spans="1:6" x14ac:dyDescent="0.25">
      <c r="A13" s="51" t="s">
        <v>26</v>
      </c>
      <c r="B13" s="52"/>
      <c r="C13" s="52"/>
      <c r="D13" s="53">
        <v>8702967.4700000007</v>
      </c>
      <c r="E13" s="53"/>
      <c r="F13" s="18"/>
    </row>
    <row r="14" spans="1:6" x14ac:dyDescent="0.25">
      <c r="A14" s="51" t="s">
        <v>9</v>
      </c>
      <c r="B14" s="52"/>
      <c r="C14" s="52"/>
      <c r="D14" s="53">
        <v>14497911.710000001</v>
      </c>
      <c r="E14" s="53"/>
      <c r="F14" s="18"/>
    </row>
    <row r="15" spans="1:6" x14ac:dyDescent="0.25">
      <c r="A15" s="51" t="s">
        <v>10</v>
      </c>
      <c r="B15" s="52"/>
      <c r="C15" s="52"/>
      <c r="D15" s="53">
        <v>127766.33</v>
      </c>
      <c r="E15" s="53"/>
      <c r="F15" s="18"/>
    </row>
    <row r="16" spans="1:6" x14ac:dyDescent="0.25">
      <c r="A16" s="51" t="s">
        <v>11</v>
      </c>
      <c r="B16" s="52"/>
      <c r="C16" s="52"/>
      <c r="D16" s="53">
        <v>2512098.42</v>
      </c>
      <c r="E16" s="53"/>
      <c r="F16" s="18"/>
    </row>
    <row r="17" spans="1:6" x14ac:dyDescent="0.25">
      <c r="A17" s="51" t="s">
        <v>12</v>
      </c>
      <c r="B17" s="52"/>
      <c r="C17" s="52"/>
      <c r="D17" s="53">
        <v>4580.1400000000003</v>
      </c>
      <c r="E17" s="53"/>
      <c r="F17" s="18"/>
    </row>
    <row r="18" spans="1:6" x14ac:dyDescent="0.25">
      <c r="A18" s="51" t="s">
        <v>13</v>
      </c>
      <c r="B18" s="52"/>
      <c r="C18" s="52"/>
      <c r="D18" s="53">
        <v>-519232.35</v>
      </c>
      <c r="E18" s="53"/>
      <c r="F18" s="18"/>
    </row>
    <row r="19" spans="1:6" x14ac:dyDescent="0.25">
      <c r="A19" s="56" t="s">
        <v>14</v>
      </c>
      <c r="B19" s="52"/>
      <c r="C19" s="52"/>
      <c r="D19" s="57">
        <f>SUM(D9:D18)</f>
        <v>31852598.589999996</v>
      </c>
      <c r="E19" s="57"/>
      <c r="F19" s="18"/>
    </row>
    <row r="20" spans="1:6" x14ac:dyDescent="0.25">
      <c r="A20" s="58" t="s">
        <v>15</v>
      </c>
      <c r="B20" s="58"/>
      <c r="C20" s="58"/>
      <c r="D20" s="58"/>
      <c r="E20" s="58"/>
    </row>
    <row r="21" spans="1:6" ht="38.25" customHeight="1" x14ac:dyDescent="0.25">
      <c r="A21" s="3" t="s">
        <v>16</v>
      </c>
      <c r="B21" s="59" t="s">
        <v>17</v>
      </c>
      <c r="C21" s="59"/>
      <c r="D21" s="49" t="s">
        <v>18</v>
      </c>
      <c r="E21" s="49"/>
    </row>
    <row r="22" spans="1:6" ht="15.75" thickBot="1" x14ac:dyDescent="0.3">
      <c r="A22" s="25" t="s">
        <v>46</v>
      </c>
      <c r="B22" s="60" t="s">
        <v>28</v>
      </c>
      <c r="C22" s="60"/>
      <c r="D22" s="61">
        <f>D19*23%</f>
        <v>7326097.6756999996</v>
      </c>
      <c r="E22" s="61"/>
      <c r="F22" s="8"/>
    </row>
    <row r="23" spans="1:6" x14ac:dyDescent="0.25">
      <c r="A23" s="31" t="s">
        <v>46</v>
      </c>
      <c r="B23" s="54" t="s">
        <v>19</v>
      </c>
      <c r="C23" s="54"/>
      <c r="D23" s="55">
        <v>69937.33</v>
      </c>
      <c r="E23" s="55"/>
    </row>
    <row r="24" spans="1:6" x14ac:dyDescent="0.25">
      <c r="A24" s="4" t="s">
        <v>121</v>
      </c>
      <c r="B24" s="39" t="s">
        <v>122</v>
      </c>
      <c r="C24" s="40"/>
      <c r="D24" s="37">
        <v>85380.44</v>
      </c>
      <c r="E24" s="38"/>
    </row>
    <row r="25" spans="1:6" x14ac:dyDescent="0.25">
      <c r="A25" s="4" t="s">
        <v>47</v>
      </c>
      <c r="B25" s="51" t="s">
        <v>20</v>
      </c>
      <c r="C25" s="51"/>
      <c r="D25" s="53">
        <v>92308.82</v>
      </c>
      <c r="E25" s="53"/>
    </row>
    <row r="26" spans="1:6" x14ac:dyDescent="0.25">
      <c r="A26" s="4" t="s">
        <v>48</v>
      </c>
      <c r="B26" s="51" t="s">
        <v>29</v>
      </c>
      <c r="C26" s="51"/>
      <c r="D26" s="53">
        <v>600609.92000000004</v>
      </c>
      <c r="E26" s="53"/>
    </row>
    <row r="27" spans="1:6" x14ac:dyDescent="0.25">
      <c r="A27" s="4" t="s">
        <v>49</v>
      </c>
      <c r="B27" s="51" t="s">
        <v>30</v>
      </c>
      <c r="C27" s="51"/>
      <c r="D27" s="53">
        <v>101713.01</v>
      </c>
      <c r="E27" s="53"/>
    </row>
    <row r="28" spans="1:6" x14ac:dyDescent="0.25">
      <c r="A28" s="4" t="s">
        <v>50</v>
      </c>
      <c r="B28" s="51" t="s">
        <v>32</v>
      </c>
      <c r="C28" s="51"/>
      <c r="D28" s="53">
        <v>182528</v>
      </c>
      <c r="E28" s="53"/>
    </row>
    <row r="29" spans="1:6" x14ac:dyDescent="0.25">
      <c r="A29" s="4" t="s">
        <v>52</v>
      </c>
      <c r="B29" s="51" t="s">
        <v>33</v>
      </c>
      <c r="C29" s="51"/>
      <c r="D29" s="53">
        <v>19624</v>
      </c>
      <c r="E29" s="53"/>
    </row>
    <row r="30" spans="1:6" x14ac:dyDescent="0.25">
      <c r="A30" s="4" t="s">
        <v>53</v>
      </c>
      <c r="B30" s="51" t="s">
        <v>34</v>
      </c>
      <c r="C30" s="51"/>
      <c r="D30" s="53">
        <v>40800</v>
      </c>
      <c r="E30" s="53"/>
    </row>
    <row r="31" spans="1:6" x14ac:dyDescent="0.25">
      <c r="A31" s="4" t="s">
        <v>54</v>
      </c>
      <c r="B31" s="51" t="s">
        <v>35</v>
      </c>
      <c r="C31" s="51"/>
      <c r="D31" s="53">
        <v>95774.16</v>
      </c>
      <c r="E31" s="53"/>
    </row>
    <row r="32" spans="1:6" x14ac:dyDescent="0.25">
      <c r="A32" s="4" t="s">
        <v>55</v>
      </c>
      <c r="B32" s="51" t="s">
        <v>36</v>
      </c>
      <c r="C32" s="51"/>
      <c r="D32" s="53">
        <v>33484.480000000003</v>
      </c>
      <c r="E32" s="53"/>
    </row>
    <row r="33" spans="1:5" x14ac:dyDescent="0.25">
      <c r="A33" s="4" t="s">
        <v>56</v>
      </c>
      <c r="B33" s="51" t="s">
        <v>41</v>
      </c>
      <c r="C33" s="51"/>
      <c r="D33" s="53">
        <v>15618.24</v>
      </c>
      <c r="E33" s="53"/>
    </row>
    <row r="34" spans="1:5" x14ac:dyDescent="0.25">
      <c r="A34" s="4" t="s">
        <v>57</v>
      </c>
      <c r="B34" s="51" t="s">
        <v>37</v>
      </c>
      <c r="C34" s="51"/>
      <c r="D34" s="53">
        <v>8000</v>
      </c>
      <c r="E34" s="53"/>
    </row>
    <row r="35" spans="1:5" x14ac:dyDescent="0.25">
      <c r="A35" s="4" t="s">
        <v>119</v>
      </c>
      <c r="B35" s="24" t="s">
        <v>120</v>
      </c>
      <c r="C35" s="30"/>
      <c r="D35" s="37">
        <v>90.72</v>
      </c>
      <c r="E35" s="38"/>
    </row>
    <row r="36" spans="1:5" x14ac:dyDescent="0.25">
      <c r="A36" s="4" t="s">
        <v>61</v>
      </c>
      <c r="B36" s="39" t="s">
        <v>62</v>
      </c>
      <c r="C36" s="40"/>
      <c r="D36" s="37">
        <v>7848</v>
      </c>
      <c r="E36" s="38"/>
    </row>
    <row r="37" spans="1:5" x14ac:dyDescent="0.25">
      <c r="A37" s="4" t="s">
        <v>51</v>
      </c>
      <c r="B37" s="51" t="s">
        <v>31</v>
      </c>
      <c r="C37" s="51"/>
      <c r="D37" s="37">
        <v>398544</v>
      </c>
      <c r="E37" s="38"/>
    </row>
    <row r="38" spans="1:5" x14ac:dyDescent="0.25">
      <c r="A38" s="4" t="s">
        <v>58</v>
      </c>
      <c r="B38" s="51" t="s">
        <v>38</v>
      </c>
      <c r="C38" s="51"/>
      <c r="D38" s="53">
        <v>79788.25</v>
      </c>
      <c r="E38" s="53"/>
    </row>
    <row r="39" spans="1:5" x14ac:dyDescent="0.25">
      <c r="A39" s="4" t="s">
        <v>59</v>
      </c>
      <c r="B39" s="39" t="s">
        <v>39</v>
      </c>
      <c r="C39" s="40"/>
      <c r="D39" s="53">
        <v>109609.01</v>
      </c>
      <c r="E39" s="53"/>
    </row>
    <row r="40" spans="1:5" x14ac:dyDescent="0.25">
      <c r="A40" s="4" t="s">
        <v>60</v>
      </c>
      <c r="B40" s="62" t="s">
        <v>40</v>
      </c>
      <c r="C40" s="62"/>
      <c r="D40" s="53">
        <v>29252.34</v>
      </c>
      <c r="E40" s="53"/>
    </row>
    <row r="41" spans="1:5" x14ac:dyDescent="0.25">
      <c r="A41" s="4" t="s">
        <v>128</v>
      </c>
      <c r="B41" s="33" t="s">
        <v>129</v>
      </c>
      <c r="C41" s="34"/>
      <c r="D41" s="37">
        <v>2315.6</v>
      </c>
      <c r="E41" s="38"/>
    </row>
    <row r="42" spans="1:5" x14ac:dyDescent="0.25">
      <c r="A42" s="4" t="s">
        <v>64</v>
      </c>
      <c r="B42" s="39" t="s">
        <v>65</v>
      </c>
      <c r="C42" s="40"/>
      <c r="D42" s="37">
        <v>36791.620000000003</v>
      </c>
      <c r="E42" s="38"/>
    </row>
    <row r="43" spans="1:5" x14ac:dyDescent="0.25">
      <c r="A43" s="4" t="s">
        <v>126</v>
      </c>
      <c r="B43" s="33" t="s">
        <v>127</v>
      </c>
      <c r="C43" s="34"/>
      <c r="D43" s="37">
        <v>13736</v>
      </c>
      <c r="E43" s="38"/>
    </row>
    <row r="44" spans="1:5" x14ac:dyDescent="0.25">
      <c r="A44" s="4" t="s">
        <v>124</v>
      </c>
      <c r="B44" s="33" t="s">
        <v>125</v>
      </c>
      <c r="C44" s="34"/>
      <c r="D44" s="37">
        <v>250000</v>
      </c>
      <c r="E44" s="38"/>
    </row>
    <row r="45" spans="1:5" ht="15.75" thickBot="1" x14ac:dyDescent="0.3">
      <c r="A45" s="4" t="s">
        <v>63</v>
      </c>
      <c r="B45" s="62" t="s">
        <v>43</v>
      </c>
      <c r="C45" s="62"/>
      <c r="D45" s="53">
        <v>7615.13</v>
      </c>
      <c r="E45" s="53"/>
    </row>
    <row r="46" spans="1:5" x14ac:dyDescent="0.25">
      <c r="A46" s="27" t="s">
        <v>66</v>
      </c>
      <c r="B46" s="54" t="s">
        <v>67</v>
      </c>
      <c r="C46" s="54"/>
      <c r="D46" s="55">
        <v>29505.46</v>
      </c>
      <c r="E46" s="55"/>
    </row>
    <row r="47" spans="1:5" x14ac:dyDescent="0.25">
      <c r="A47" s="4" t="s">
        <v>68</v>
      </c>
      <c r="B47" s="51" t="s">
        <v>69</v>
      </c>
      <c r="C47" s="51"/>
      <c r="D47" s="53">
        <v>46932.7</v>
      </c>
      <c r="E47" s="53"/>
    </row>
    <row r="48" spans="1:5" x14ac:dyDescent="0.25">
      <c r="A48" s="4" t="s">
        <v>70</v>
      </c>
      <c r="B48" s="70" t="s">
        <v>71</v>
      </c>
      <c r="C48" s="71"/>
      <c r="D48" s="37">
        <v>23261.74</v>
      </c>
      <c r="E48" s="69"/>
    </row>
    <row r="49" spans="1:5" ht="15" customHeight="1" x14ac:dyDescent="0.25">
      <c r="A49" s="4" t="s">
        <v>72</v>
      </c>
      <c r="B49" s="70" t="s">
        <v>73</v>
      </c>
      <c r="C49" s="71"/>
      <c r="D49" s="37">
        <v>8545.1299999999992</v>
      </c>
      <c r="E49" s="69"/>
    </row>
    <row r="50" spans="1:5" ht="15" customHeight="1" x14ac:dyDescent="0.25">
      <c r="A50" s="4" t="s">
        <v>74</v>
      </c>
      <c r="B50" s="39" t="s">
        <v>75</v>
      </c>
      <c r="C50" s="40"/>
      <c r="D50" s="37">
        <v>16026.6</v>
      </c>
      <c r="E50" s="38"/>
    </row>
    <row r="51" spans="1:5" ht="15" customHeight="1" x14ac:dyDescent="0.25">
      <c r="A51" s="4" t="s">
        <v>76</v>
      </c>
      <c r="B51" s="39" t="s">
        <v>77</v>
      </c>
      <c r="C51" s="40"/>
      <c r="D51" s="37">
        <v>22933.360000000001</v>
      </c>
      <c r="E51" s="38"/>
    </row>
    <row r="52" spans="1:5" ht="15" customHeight="1" x14ac:dyDescent="0.25">
      <c r="A52" s="4" t="s">
        <v>78</v>
      </c>
      <c r="B52" s="39" t="s">
        <v>79</v>
      </c>
      <c r="C52" s="40"/>
      <c r="D52" s="41">
        <v>30655.93</v>
      </c>
      <c r="E52" s="42"/>
    </row>
    <row r="53" spans="1:5" ht="15" customHeight="1" x14ac:dyDescent="0.25">
      <c r="A53" s="4" t="s">
        <v>80</v>
      </c>
      <c r="B53" s="39" t="s">
        <v>81</v>
      </c>
      <c r="C53" s="40"/>
      <c r="D53" s="41">
        <v>12201.58</v>
      </c>
      <c r="E53" s="42"/>
    </row>
    <row r="54" spans="1:5" ht="15" customHeight="1" x14ac:dyDescent="0.25">
      <c r="A54" s="4" t="s">
        <v>82</v>
      </c>
      <c r="B54" s="39" t="s">
        <v>83</v>
      </c>
      <c r="C54" s="40"/>
      <c r="D54" s="41">
        <v>6656.4</v>
      </c>
      <c r="E54" s="42"/>
    </row>
    <row r="55" spans="1:5" ht="15" customHeight="1" x14ac:dyDescent="0.25">
      <c r="A55" s="4" t="s">
        <v>84</v>
      </c>
      <c r="B55" s="39" t="s">
        <v>85</v>
      </c>
      <c r="C55" s="40"/>
      <c r="D55" s="41">
        <v>2800</v>
      </c>
      <c r="E55" s="42"/>
    </row>
    <row r="56" spans="1:5" ht="15" customHeight="1" x14ac:dyDescent="0.25">
      <c r="A56" s="4" t="s">
        <v>86</v>
      </c>
      <c r="B56" s="39" t="s">
        <v>87</v>
      </c>
      <c r="C56" s="40"/>
      <c r="D56" s="41">
        <v>102224.5</v>
      </c>
      <c r="E56" s="42"/>
    </row>
    <row r="57" spans="1:5" ht="15" customHeight="1" x14ac:dyDescent="0.25">
      <c r="A57" s="4" t="s">
        <v>92</v>
      </c>
      <c r="B57" s="39" t="s">
        <v>93</v>
      </c>
      <c r="C57" s="40"/>
      <c r="D57" s="37">
        <v>200000</v>
      </c>
      <c r="E57" s="38"/>
    </row>
    <row r="58" spans="1:5" ht="15" customHeight="1" x14ac:dyDescent="0.25">
      <c r="A58" s="4" t="s">
        <v>94</v>
      </c>
      <c r="B58" s="39" t="s">
        <v>95</v>
      </c>
      <c r="C58" s="40"/>
      <c r="D58" s="37">
        <v>200000</v>
      </c>
      <c r="E58" s="38"/>
    </row>
    <row r="59" spans="1:5" ht="15" customHeight="1" x14ac:dyDescent="0.25">
      <c r="A59" s="4" t="s">
        <v>96</v>
      </c>
      <c r="B59" s="39" t="s">
        <v>97</v>
      </c>
      <c r="C59" s="40"/>
      <c r="D59" s="41">
        <v>3000</v>
      </c>
      <c r="E59" s="42"/>
    </row>
    <row r="60" spans="1:5" ht="15" customHeight="1" x14ac:dyDescent="0.25">
      <c r="A60" s="4" t="s">
        <v>98</v>
      </c>
      <c r="B60" s="39" t="s">
        <v>99</v>
      </c>
      <c r="C60" s="40"/>
      <c r="D60" s="41">
        <v>1682.64</v>
      </c>
      <c r="E60" s="42"/>
    </row>
    <row r="61" spans="1:5" ht="15" customHeight="1" x14ac:dyDescent="0.25">
      <c r="A61" s="4" t="s">
        <v>88</v>
      </c>
      <c r="B61" s="39" t="s">
        <v>89</v>
      </c>
      <c r="C61" s="40"/>
      <c r="D61" s="41">
        <v>3960.24</v>
      </c>
      <c r="E61" s="42"/>
    </row>
    <row r="62" spans="1:5" ht="15" customHeight="1" x14ac:dyDescent="0.25">
      <c r="A62" s="4" t="s">
        <v>90</v>
      </c>
      <c r="B62" s="39" t="s">
        <v>91</v>
      </c>
      <c r="C62" s="40"/>
      <c r="D62" s="41">
        <v>29088</v>
      </c>
      <c r="E62" s="42"/>
    </row>
    <row r="63" spans="1:5" ht="15" customHeight="1" x14ac:dyDescent="0.25">
      <c r="A63" s="4" t="s">
        <v>100</v>
      </c>
      <c r="B63" s="39" t="s">
        <v>101</v>
      </c>
      <c r="C63" s="40"/>
      <c r="D63" s="37">
        <v>5893.13</v>
      </c>
      <c r="E63" s="38"/>
    </row>
    <row r="64" spans="1:5" ht="15" customHeight="1" x14ac:dyDescent="0.25">
      <c r="A64" s="4" t="s">
        <v>102</v>
      </c>
      <c r="B64" s="39" t="s">
        <v>103</v>
      </c>
      <c r="C64" s="40"/>
      <c r="D64" s="37">
        <v>37589.230000000003</v>
      </c>
      <c r="E64" s="38"/>
    </row>
    <row r="65" spans="1:6" ht="15" customHeight="1" x14ac:dyDescent="0.25">
      <c r="A65" s="4" t="s">
        <v>106</v>
      </c>
      <c r="B65" s="39" t="s">
        <v>107</v>
      </c>
      <c r="C65" s="40"/>
      <c r="D65" s="37">
        <v>47607.8</v>
      </c>
      <c r="E65" s="38"/>
    </row>
    <row r="66" spans="1:6" ht="15" customHeight="1" x14ac:dyDescent="0.25">
      <c r="A66" s="4" t="s">
        <v>108</v>
      </c>
      <c r="B66" s="39" t="s">
        <v>109</v>
      </c>
      <c r="C66" s="40"/>
      <c r="D66" s="37">
        <v>37075.550000000003</v>
      </c>
      <c r="E66" s="38"/>
    </row>
    <row r="67" spans="1:6" ht="15" customHeight="1" x14ac:dyDescent="0.25">
      <c r="A67" s="4" t="s">
        <v>110</v>
      </c>
      <c r="B67" s="39" t="s">
        <v>111</v>
      </c>
      <c r="C67" s="40"/>
      <c r="D67" s="37">
        <v>7881.62</v>
      </c>
      <c r="E67" s="38"/>
    </row>
    <row r="68" spans="1:6" ht="15" customHeight="1" x14ac:dyDescent="0.25">
      <c r="A68" s="4" t="s">
        <v>112</v>
      </c>
      <c r="B68" s="39" t="s">
        <v>113</v>
      </c>
      <c r="C68" s="40"/>
      <c r="D68" s="37">
        <v>9999.99</v>
      </c>
      <c r="E68" s="38"/>
    </row>
    <row r="69" spans="1:6" ht="15" customHeight="1" x14ac:dyDescent="0.25">
      <c r="A69" s="4" t="s">
        <v>114</v>
      </c>
      <c r="B69" s="39" t="s">
        <v>115</v>
      </c>
      <c r="C69" s="40"/>
      <c r="D69" s="37">
        <v>20000.009999999998</v>
      </c>
      <c r="E69" s="38"/>
    </row>
    <row r="70" spans="1:6" ht="15" customHeight="1" x14ac:dyDescent="0.25">
      <c r="A70" s="4" t="s">
        <v>104</v>
      </c>
      <c r="B70" s="39" t="s">
        <v>105</v>
      </c>
      <c r="C70" s="40"/>
      <c r="D70" s="41">
        <v>526431.56999999995</v>
      </c>
      <c r="E70" s="42"/>
    </row>
    <row r="71" spans="1:6" ht="15" customHeight="1" x14ac:dyDescent="0.25">
      <c r="A71" s="4" t="s">
        <v>116</v>
      </c>
      <c r="B71" s="39" t="s">
        <v>117</v>
      </c>
      <c r="C71" s="40"/>
      <c r="D71" s="37">
        <v>66850.539999999994</v>
      </c>
      <c r="E71" s="38"/>
    </row>
    <row r="72" spans="1:6" ht="15" customHeight="1" x14ac:dyDescent="0.25">
      <c r="A72" s="4" t="s">
        <v>118</v>
      </c>
      <c r="B72" s="39" t="s">
        <v>42</v>
      </c>
      <c r="C72" s="40"/>
      <c r="D72" s="37">
        <v>110593.67</v>
      </c>
      <c r="E72" s="38"/>
    </row>
    <row r="73" spans="1:6" x14ac:dyDescent="0.25">
      <c r="A73" s="4"/>
      <c r="B73" s="56" t="s">
        <v>14</v>
      </c>
      <c r="C73" s="56"/>
      <c r="D73" s="57">
        <f>SUM(D22:E72)</f>
        <v>11216864.135700004</v>
      </c>
      <c r="E73" s="57"/>
      <c r="F73" s="8"/>
    </row>
    <row r="74" spans="1:6" x14ac:dyDescent="0.25">
      <c r="A74" s="56" t="s">
        <v>21</v>
      </c>
      <c r="B74" s="56"/>
      <c r="C74" s="56"/>
      <c r="D74" s="56"/>
      <c r="E74" s="52"/>
    </row>
    <row r="75" spans="1:6" ht="12" customHeight="1" x14ac:dyDescent="0.25">
      <c r="A75" s="49" t="s">
        <v>25</v>
      </c>
      <c r="B75" s="49" t="s">
        <v>17</v>
      </c>
      <c r="C75" s="49" t="s">
        <v>22</v>
      </c>
      <c r="D75" s="64" t="s">
        <v>23</v>
      </c>
      <c r="E75" s="64" t="s">
        <v>24</v>
      </c>
    </row>
    <row r="76" spans="1:6" ht="12.75" customHeight="1" x14ac:dyDescent="0.25">
      <c r="A76" s="49"/>
      <c r="B76" s="49"/>
      <c r="C76" s="49"/>
      <c r="D76" s="65"/>
      <c r="E76" s="65"/>
    </row>
    <row r="77" spans="1:6" ht="15" customHeight="1" x14ac:dyDescent="0.25">
      <c r="A77" s="4" t="str">
        <f>A22</f>
        <v>0.01.0500.1002</v>
      </c>
      <c r="B77" s="9" t="str">
        <f>B22</f>
        <v>Recursos Oriundos de Impostos - 23%</v>
      </c>
      <c r="C77" s="11">
        <f>D22+D23</f>
        <v>7396035.0056999996</v>
      </c>
      <c r="D77" s="13">
        <v>8268204.0899999999</v>
      </c>
      <c r="E77" s="10">
        <f>D77-C77</f>
        <v>872169.08430000022</v>
      </c>
    </row>
    <row r="78" spans="1:6" ht="15" customHeight="1" x14ac:dyDescent="0.25">
      <c r="A78" s="4" t="str">
        <f>A24</f>
        <v>0.01.0501.7000</v>
      </c>
      <c r="B78" s="21" t="str">
        <f>B24</f>
        <v>Outros Recursos não vinculados</v>
      </c>
      <c r="C78" s="11">
        <f>D24</f>
        <v>85380.44</v>
      </c>
      <c r="D78" s="13">
        <v>26958.2</v>
      </c>
      <c r="E78" s="22">
        <f t="shared" ref="E78:E125" si="0">D78-C78</f>
        <v>-58422.240000000005</v>
      </c>
    </row>
    <row r="79" spans="1:6" ht="15" customHeight="1" x14ac:dyDescent="0.25">
      <c r="A79" s="4" t="str">
        <f>A25</f>
        <v>0.01.0753.7000</v>
      </c>
      <c r="B79" s="21" t="str">
        <f>B25</f>
        <v>Taxa de Fiscalização de Vigilância Sanitária</v>
      </c>
      <c r="C79" s="11">
        <f>D25</f>
        <v>92308.82</v>
      </c>
      <c r="D79" s="13">
        <v>26051.96</v>
      </c>
      <c r="E79" s="22">
        <f t="shared" si="0"/>
        <v>-66256.860000000015</v>
      </c>
    </row>
    <row r="80" spans="1:6" ht="15" customHeight="1" x14ac:dyDescent="0.25">
      <c r="A80" s="4" t="str">
        <f>A26</f>
        <v>0.01.0600.7000189</v>
      </c>
      <c r="B80" s="21" t="str">
        <f>B26</f>
        <v>Incentivo Financeiro - Capitação Ponderada</v>
      </c>
      <c r="C80" s="11">
        <f>D26</f>
        <v>600609.92000000004</v>
      </c>
      <c r="D80" s="13">
        <v>593346.56999999995</v>
      </c>
      <c r="E80" s="22">
        <f t="shared" si="0"/>
        <v>-7263.3500000000931</v>
      </c>
    </row>
    <row r="81" spans="1:5" ht="15" customHeight="1" x14ac:dyDescent="0.25">
      <c r="A81" s="4" t="str">
        <f>A27</f>
        <v>0.01.0600.7000190</v>
      </c>
      <c r="B81" s="21" t="str">
        <f>B27</f>
        <v>Incentivo Financeiro - Desempenho</v>
      </c>
      <c r="C81" s="11">
        <f>D27</f>
        <v>101713.01</v>
      </c>
      <c r="D81" s="13">
        <v>101713.01</v>
      </c>
      <c r="E81" s="22">
        <f t="shared" si="0"/>
        <v>0</v>
      </c>
    </row>
    <row r="82" spans="1:5" ht="15" customHeight="1" x14ac:dyDescent="0.25">
      <c r="A82" s="4" t="str">
        <f>A28</f>
        <v>0.01.0600.7000186</v>
      </c>
      <c r="B82" s="21" t="str">
        <f>B28</f>
        <v>Ações estratégicas - Saúde na Hora</v>
      </c>
      <c r="C82" s="11">
        <f>D28</f>
        <v>182528</v>
      </c>
      <c r="D82" s="13">
        <v>182528</v>
      </c>
      <c r="E82" s="22">
        <f t="shared" si="0"/>
        <v>0</v>
      </c>
    </row>
    <row r="83" spans="1:5" ht="15" customHeight="1" x14ac:dyDescent="0.25">
      <c r="A83" s="4" t="str">
        <f>A29</f>
        <v>0.01.0600.700053</v>
      </c>
      <c r="B83" s="21" t="str">
        <f>B29</f>
        <v>Ações estratégicas - Saúde Bucal</v>
      </c>
      <c r="C83" s="11">
        <f>D29</f>
        <v>19624</v>
      </c>
      <c r="D83" s="13">
        <v>19624</v>
      </c>
      <c r="E83" s="22">
        <f t="shared" si="0"/>
        <v>0</v>
      </c>
    </row>
    <row r="84" spans="1:5" ht="15" customHeight="1" x14ac:dyDescent="0.25">
      <c r="A84" s="4" t="str">
        <f>A30</f>
        <v>0.01.0600.7000178</v>
      </c>
      <c r="B84" s="21" t="str">
        <f>B30</f>
        <v>Programa de informatização - APS</v>
      </c>
      <c r="C84" s="11">
        <f>D30</f>
        <v>40800</v>
      </c>
      <c r="D84" s="13">
        <v>25416.2</v>
      </c>
      <c r="E84" s="22">
        <f t="shared" si="0"/>
        <v>-15383.8</v>
      </c>
    </row>
    <row r="85" spans="1:5" ht="15" customHeight="1" x14ac:dyDescent="0.25">
      <c r="A85" s="4" t="str">
        <f>A31</f>
        <v>0.01.0600.700056</v>
      </c>
      <c r="B85" s="21" t="str">
        <f>B31</f>
        <v>MAC - exames federal</v>
      </c>
      <c r="C85" s="11">
        <f>D31</f>
        <v>95774.16</v>
      </c>
      <c r="D85" s="13">
        <v>68838.259999999995</v>
      </c>
      <c r="E85" s="22">
        <f t="shared" si="0"/>
        <v>-26935.900000000009</v>
      </c>
    </row>
    <row r="86" spans="1:5" ht="15" customHeight="1" x14ac:dyDescent="0.25">
      <c r="A86" s="4" t="str">
        <f>A32</f>
        <v>0.01.0600.700057</v>
      </c>
      <c r="B86" s="21" t="str">
        <f>B32</f>
        <v>Assistência farmacêutica</v>
      </c>
      <c r="C86" s="11">
        <f>D32</f>
        <v>33484.480000000003</v>
      </c>
      <c r="D86" s="13">
        <v>28852.75</v>
      </c>
      <c r="E86" s="22">
        <f t="shared" si="0"/>
        <v>-4631.7300000000032</v>
      </c>
    </row>
    <row r="87" spans="1:5" x14ac:dyDescent="0.25">
      <c r="A87" s="4" t="str">
        <f>A33</f>
        <v>0.01.0600.700063</v>
      </c>
      <c r="B87" s="21" t="str">
        <f>B33</f>
        <v>Vigilância epidemiológica - federal</v>
      </c>
      <c r="C87" s="11">
        <f>D33</f>
        <v>15618.24</v>
      </c>
      <c r="D87" s="13">
        <v>14085.61</v>
      </c>
      <c r="E87" s="22">
        <f t="shared" si="0"/>
        <v>-1532.6299999999992</v>
      </c>
    </row>
    <row r="88" spans="1:5" ht="15" customHeight="1" x14ac:dyDescent="0.25">
      <c r="A88" s="4" t="str">
        <f>A34</f>
        <v>0.01.0600.700062</v>
      </c>
      <c r="B88" s="21" t="str">
        <f>B34</f>
        <v>Vigilânia Sanitária Federal</v>
      </c>
      <c r="C88" s="11">
        <f>D34</f>
        <v>8000</v>
      </c>
      <c r="D88" s="13">
        <v>8000</v>
      </c>
      <c r="E88" s="22">
        <f t="shared" si="0"/>
        <v>0</v>
      </c>
    </row>
    <row r="89" spans="1:5" ht="15" customHeight="1" x14ac:dyDescent="0.25">
      <c r="A89" s="4" t="str">
        <f>A35</f>
        <v>0.01.0600.700077</v>
      </c>
      <c r="B89" s="21" t="str">
        <f>B35</f>
        <v>Rede Cegonha</v>
      </c>
      <c r="C89" s="11">
        <f>D35</f>
        <v>90.72</v>
      </c>
      <c r="D89" s="13">
        <v>90.72</v>
      </c>
      <c r="E89" s="22">
        <f t="shared" si="0"/>
        <v>0</v>
      </c>
    </row>
    <row r="90" spans="1:5" ht="15" customHeight="1" x14ac:dyDescent="0.25">
      <c r="A90" s="4" t="str">
        <f>A36</f>
        <v>0.01.0604.7000234</v>
      </c>
      <c r="B90" s="21" t="str">
        <f>B36</f>
        <v>Agente de Combate a Endemias</v>
      </c>
      <c r="C90" s="11">
        <f>D36</f>
        <v>7848</v>
      </c>
      <c r="D90" s="13">
        <v>7414</v>
      </c>
      <c r="E90" s="22">
        <f t="shared" si="0"/>
        <v>-434</v>
      </c>
    </row>
    <row r="91" spans="1:5" ht="15" customHeight="1" x14ac:dyDescent="0.25">
      <c r="A91" s="4" t="str">
        <f>A37</f>
        <v>0.01.0604.7000235</v>
      </c>
      <c r="B91" s="21" t="str">
        <f>B37</f>
        <v>Agente Comunitário de Saúde</v>
      </c>
      <c r="C91" s="11">
        <f>D37</f>
        <v>398544</v>
      </c>
      <c r="D91" s="19">
        <v>396858.25</v>
      </c>
      <c r="E91" s="22">
        <f t="shared" si="0"/>
        <v>-1685.75</v>
      </c>
    </row>
    <row r="92" spans="1:5" ht="15" customHeight="1" x14ac:dyDescent="0.25">
      <c r="A92" s="4" t="str">
        <f>A38</f>
        <v>0.01.0621.700058</v>
      </c>
      <c r="B92" s="21" t="str">
        <f>B38</f>
        <v>Estado - Co financiamento ESF</v>
      </c>
      <c r="C92" s="11">
        <f>D38</f>
        <v>79788.25</v>
      </c>
      <c r="D92" s="13">
        <v>51622.86</v>
      </c>
      <c r="E92" s="22">
        <f t="shared" si="0"/>
        <v>-28165.39</v>
      </c>
    </row>
    <row r="93" spans="1:5" ht="15" customHeight="1" x14ac:dyDescent="0.25">
      <c r="A93" s="4" t="str">
        <f>A39</f>
        <v>0.01.0621.700059</v>
      </c>
      <c r="B93" s="21" t="str">
        <f>B39</f>
        <v>Estado - NASF</v>
      </c>
      <c r="C93" s="11">
        <f>D39</f>
        <v>109609.01</v>
      </c>
      <c r="D93" s="13">
        <v>105488.79</v>
      </c>
      <c r="E93" s="22">
        <f t="shared" si="0"/>
        <v>-4120.2200000000012</v>
      </c>
    </row>
    <row r="94" spans="1:5" ht="15" customHeight="1" x14ac:dyDescent="0.25">
      <c r="A94" s="4" t="str">
        <f>A40</f>
        <v>0.01.0621.700061</v>
      </c>
      <c r="B94" s="21" t="str">
        <f>B40</f>
        <v>Estado - farmácia básica</v>
      </c>
      <c r="C94" s="11">
        <f>D40</f>
        <v>29252.34</v>
      </c>
      <c r="D94" s="20">
        <v>24887.99</v>
      </c>
      <c r="E94" s="22">
        <f t="shared" si="0"/>
        <v>-4364.3499999999985</v>
      </c>
    </row>
    <row r="95" spans="1:5" ht="15" customHeight="1" x14ac:dyDescent="0.25">
      <c r="A95" s="4" t="str">
        <f t="shared" ref="A95:A99" si="1">A41</f>
        <v>0.01.0621.700243</v>
      </c>
      <c r="B95" s="36" t="str">
        <f t="shared" ref="B95:B99" si="2">B41</f>
        <v>Estado - ações multivacinações</v>
      </c>
      <c r="C95" s="11">
        <f t="shared" ref="C95:C99" si="3">D41</f>
        <v>2315.6</v>
      </c>
      <c r="D95" s="35">
        <v>0</v>
      </c>
      <c r="E95" s="35">
        <f t="shared" si="0"/>
        <v>-2315.6</v>
      </c>
    </row>
    <row r="96" spans="1:5" ht="15" customHeight="1" x14ac:dyDescent="0.25">
      <c r="A96" s="4" t="str">
        <f t="shared" si="1"/>
        <v>0.01.0632.7000233</v>
      </c>
      <c r="B96" s="36" t="str">
        <f t="shared" si="2"/>
        <v>Convênio estado - Ampliação UBS</v>
      </c>
      <c r="C96" s="11">
        <f t="shared" si="3"/>
        <v>36791.620000000003</v>
      </c>
      <c r="D96" s="35">
        <v>0</v>
      </c>
      <c r="E96" s="35">
        <f t="shared" si="0"/>
        <v>-36791.620000000003</v>
      </c>
    </row>
    <row r="97" spans="1:5" ht="15" customHeight="1" x14ac:dyDescent="0.25">
      <c r="A97" s="4" t="str">
        <f t="shared" si="1"/>
        <v>0.01.0705.7000</v>
      </c>
      <c r="B97" s="36" t="str">
        <f t="shared" si="2"/>
        <v>Piso enfermagem</v>
      </c>
      <c r="C97" s="11">
        <f t="shared" si="3"/>
        <v>13736</v>
      </c>
      <c r="D97" s="35">
        <v>0</v>
      </c>
      <c r="E97" s="35">
        <f t="shared" si="0"/>
        <v>-13736</v>
      </c>
    </row>
    <row r="98" spans="1:5" ht="15" customHeight="1" x14ac:dyDescent="0.25">
      <c r="A98" s="4" t="str">
        <f t="shared" si="1"/>
        <v>0.01.0706.3110244</v>
      </c>
      <c r="B98" s="36" t="str">
        <f t="shared" si="2"/>
        <v>Emenda Individual - Portaria 647</v>
      </c>
      <c r="C98" s="11">
        <f t="shared" si="3"/>
        <v>250000</v>
      </c>
      <c r="D98" s="13">
        <v>0</v>
      </c>
      <c r="E98" s="35">
        <f t="shared" si="0"/>
        <v>-250000</v>
      </c>
    </row>
    <row r="99" spans="1:5" ht="15" customHeight="1" thickBot="1" x14ac:dyDescent="0.3">
      <c r="A99" s="4" t="str">
        <f t="shared" si="1"/>
        <v>0.01.710.3210207</v>
      </c>
      <c r="B99" s="36" t="str">
        <f t="shared" si="2"/>
        <v>emenda impositiva estado - ampliação saúde</v>
      </c>
      <c r="C99" s="11">
        <f t="shared" si="3"/>
        <v>7615.13</v>
      </c>
      <c r="D99" s="26">
        <v>0</v>
      </c>
      <c r="E99" s="35">
        <f t="shared" si="0"/>
        <v>-7615.13</v>
      </c>
    </row>
    <row r="100" spans="1:5" ht="15" customHeight="1" x14ac:dyDescent="0.25">
      <c r="A100" s="27" t="str">
        <f>A46</f>
        <v>0.02.0500.1002</v>
      </c>
      <c r="B100" s="28" t="str">
        <f>B46</f>
        <v>Superávit Rendimentos de Aplicação de Recursos Próprios</v>
      </c>
      <c r="C100" s="32">
        <f>D46</f>
        <v>29505.46</v>
      </c>
      <c r="D100" s="29">
        <v>27049.17</v>
      </c>
      <c r="E100" s="29">
        <f t="shared" si="0"/>
        <v>-2456.2900000000009</v>
      </c>
    </row>
    <row r="101" spans="1:5" ht="15" customHeight="1" x14ac:dyDescent="0.25">
      <c r="A101" s="4" t="str">
        <f t="shared" ref="A101:B120" si="4">A47</f>
        <v>0.02.0753.7000</v>
      </c>
      <c r="B101" s="21" t="str">
        <f t="shared" si="4"/>
        <v>Superávit Vigilância Sanitária Municipal</v>
      </c>
      <c r="C101" s="11">
        <f>D47</f>
        <v>46932.7</v>
      </c>
      <c r="D101" s="13">
        <v>44508.91</v>
      </c>
      <c r="E101" s="22">
        <f t="shared" si="0"/>
        <v>-2423.7899999999936</v>
      </c>
    </row>
    <row r="102" spans="1:5" ht="15" customHeight="1" x14ac:dyDescent="0.25">
      <c r="A102" s="4" t="str">
        <f t="shared" si="4"/>
        <v>0.02.0600.700056</v>
      </c>
      <c r="B102" s="21" t="str">
        <f t="shared" si="4"/>
        <v>Superávit - SUS/Federal - Exames Laboratoriais</v>
      </c>
      <c r="C102" s="11">
        <f>D48</f>
        <v>23261.74</v>
      </c>
      <c r="D102" s="13">
        <v>23261.74</v>
      </c>
      <c r="E102" s="22">
        <f t="shared" si="0"/>
        <v>0</v>
      </c>
    </row>
    <row r="103" spans="1:5" ht="15" customHeight="1" x14ac:dyDescent="0.25">
      <c r="A103" s="4" t="str">
        <f t="shared" si="4"/>
        <v>0.02.0600.700057</v>
      </c>
      <c r="B103" s="21" t="str">
        <f t="shared" si="4"/>
        <v>Superávit - SUS/Federal Farmácia Básica Federal</v>
      </c>
      <c r="C103" s="11">
        <f>D49</f>
        <v>8545.1299999999992</v>
      </c>
      <c r="D103" s="13">
        <v>8509.8700000000008</v>
      </c>
      <c r="E103" s="22">
        <f t="shared" si="0"/>
        <v>-35.259999999998399</v>
      </c>
    </row>
    <row r="104" spans="1:5" ht="15" customHeight="1" x14ac:dyDescent="0.25">
      <c r="A104" s="4" t="str">
        <f t="shared" si="4"/>
        <v>0.02.0600.700078</v>
      </c>
      <c r="B104" s="21" t="str">
        <f t="shared" si="4"/>
        <v>Superávit - SUS/Federal  - PSE</v>
      </c>
      <c r="C104" s="11">
        <f>D50</f>
        <v>16026.6</v>
      </c>
      <c r="D104" s="15">
        <v>2085</v>
      </c>
      <c r="E104" s="22">
        <f t="shared" si="0"/>
        <v>-13941.6</v>
      </c>
    </row>
    <row r="105" spans="1:5" ht="15" customHeight="1" x14ac:dyDescent="0.25">
      <c r="A105" s="4" t="str">
        <f t="shared" si="4"/>
        <v>0.02.0600.7000177</v>
      </c>
      <c r="B105" s="21" t="str">
        <f t="shared" si="4"/>
        <v>Superávit - SUS/Federal - Ações de cadastramento</v>
      </c>
      <c r="C105" s="11">
        <f>D51</f>
        <v>22933.360000000001</v>
      </c>
      <c r="D105" s="19">
        <v>21663.64</v>
      </c>
      <c r="E105" s="22">
        <f t="shared" si="0"/>
        <v>-1269.7200000000012</v>
      </c>
    </row>
    <row r="106" spans="1:5" ht="15" customHeight="1" x14ac:dyDescent="0.25">
      <c r="A106" s="4" t="str">
        <f t="shared" si="4"/>
        <v>0.02.0600.7000178</v>
      </c>
      <c r="B106" s="21" t="str">
        <f t="shared" si="4"/>
        <v>Superávit - SUS/Federal - Informatiza</v>
      </c>
      <c r="C106" s="11">
        <f>D52</f>
        <v>30655.93</v>
      </c>
      <c r="D106" s="19">
        <v>27081</v>
      </c>
      <c r="E106" s="22">
        <f t="shared" si="0"/>
        <v>-3574.9300000000003</v>
      </c>
    </row>
    <row r="107" spans="1:5" ht="15" customHeight="1" x14ac:dyDescent="0.25">
      <c r="A107" s="4" t="str">
        <f t="shared" si="4"/>
        <v>0.02.0600.7000189</v>
      </c>
      <c r="B107" s="21" t="str">
        <f t="shared" si="4"/>
        <v>Superávit - SUS/Federal - Capitação</v>
      </c>
      <c r="C107" s="11">
        <f>D53</f>
        <v>12201.58</v>
      </c>
      <c r="D107" s="19">
        <v>12201.58</v>
      </c>
      <c r="E107" s="22">
        <f t="shared" si="0"/>
        <v>0</v>
      </c>
    </row>
    <row r="108" spans="1:5" ht="15" customHeight="1" x14ac:dyDescent="0.25">
      <c r="A108" s="4" t="str">
        <f t="shared" si="4"/>
        <v>0.02.0600.7000190</v>
      </c>
      <c r="B108" s="21" t="str">
        <f t="shared" si="4"/>
        <v>Superávit - SUS/Federal - Desempenho</v>
      </c>
      <c r="C108" s="11">
        <f>D54</f>
        <v>6656.4</v>
      </c>
      <c r="D108" s="22">
        <v>6656.4</v>
      </c>
      <c r="E108" s="22">
        <f t="shared" si="0"/>
        <v>0</v>
      </c>
    </row>
    <row r="109" spans="1:5" ht="15" customHeight="1" x14ac:dyDescent="0.25">
      <c r="A109" s="4" t="str">
        <f t="shared" si="4"/>
        <v>0.02.0600.7000193</v>
      </c>
      <c r="B109" s="21" t="str">
        <f t="shared" si="4"/>
        <v>Superávit - SUS/Federal - Expansão e Consolidação APS - Portaria 3396/2020</v>
      </c>
      <c r="C109" s="11">
        <f>D55</f>
        <v>2800</v>
      </c>
      <c r="D109" s="22">
        <v>0</v>
      </c>
      <c r="E109" s="22">
        <f t="shared" si="0"/>
        <v>-2800</v>
      </c>
    </row>
    <row r="110" spans="1:5" ht="15" customHeight="1" x14ac:dyDescent="0.25">
      <c r="A110" s="4" t="str">
        <f t="shared" si="4"/>
        <v>0.02.0600.7000201</v>
      </c>
      <c r="B110" s="21" t="str">
        <f t="shared" si="4"/>
        <v>Superávit - SUS/Federal - Emenda Relator Portaria 1418</v>
      </c>
      <c r="C110" s="11">
        <f>D56</f>
        <v>102224.5</v>
      </c>
      <c r="D110" s="22">
        <v>53782.26</v>
      </c>
      <c r="E110" s="22">
        <f t="shared" si="0"/>
        <v>-48442.239999999998</v>
      </c>
    </row>
    <row r="111" spans="1:5" ht="15" customHeight="1" x14ac:dyDescent="0.25">
      <c r="A111" s="4" t="str">
        <f t="shared" si="4"/>
        <v>0.02.0600.7000227</v>
      </c>
      <c r="B111" s="21" t="str">
        <f t="shared" si="4"/>
        <v>Superávit - SUS/Federal  - emenda Relator Portaria 1486</v>
      </c>
      <c r="C111" s="11">
        <f>D57</f>
        <v>200000</v>
      </c>
      <c r="D111" s="22">
        <v>44937.27</v>
      </c>
      <c r="E111" s="22">
        <f t="shared" si="0"/>
        <v>-155062.73000000001</v>
      </c>
    </row>
    <row r="112" spans="1:5" ht="15" customHeight="1" x14ac:dyDescent="0.25">
      <c r="A112" s="4" t="str">
        <f t="shared" si="4"/>
        <v>0.02.0600.7000229</v>
      </c>
      <c r="B112" s="21" t="str">
        <f t="shared" si="4"/>
        <v>Superávit - SUS/Federal  - emenda Comissão Portaria 2069</v>
      </c>
      <c r="C112" s="11">
        <f>D58</f>
        <v>200000</v>
      </c>
      <c r="D112" s="22">
        <v>147554.28</v>
      </c>
      <c r="E112" s="22">
        <f t="shared" si="0"/>
        <v>-52445.72</v>
      </c>
    </row>
    <row r="113" spans="1:5" ht="15" customHeight="1" x14ac:dyDescent="0.25">
      <c r="A113" s="4" t="str">
        <f t="shared" si="4"/>
        <v>0.02.0600.7000238</v>
      </c>
      <c r="B113" s="21" t="str">
        <f t="shared" si="4"/>
        <v>Superávit - SUS/Federal  - Ações de Atividade Fisica Portaria 3872</v>
      </c>
      <c r="C113" s="11">
        <f>D59</f>
        <v>3000</v>
      </c>
      <c r="D113" s="22">
        <v>3000</v>
      </c>
      <c r="E113" s="22">
        <f t="shared" si="0"/>
        <v>0</v>
      </c>
    </row>
    <row r="114" spans="1:5" ht="15" customHeight="1" x14ac:dyDescent="0.25">
      <c r="A114" s="4" t="str">
        <f t="shared" si="4"/>
        <v>0.02.0600.7000239</v>
      </c>
      <c r="B114" s="21" t="str">
        <f t="shared" si="4"/>
        <v>Superávit - SUS/Federal  - Pré natal Odontologico Portaria 4058</v>
      </c>
      <c r="C114" s="11">
        <f>D60</f>
        <v>1682.64</v>
      </c>
      <c r="D114" s="22">
        <v>0</v>
      </c>
      <c r="E114" s="22">
        <f t="shared" si="0"/>
        <v>-1682.64</v>
      </c>
    </row>
    <row r="115" spans="1:5" ht="15" customHeight="1" x14ac:dyDescent="0.25">
      <c r="A115" s="4" t="str">
        <f t="shared" si="4"/>
        <v>0.02.0602.7000210</v>
      </c>
      <c r="B115" s="21" t="str">
        <f t="shared" si="4"/>
        <v>Superávit - SUS/Federal  - COVID Portaria 3617</v>
      </c>
      <c r="C115" s="11">
        <f>D61</f>
        <v>3960.24</v>
      </c>
      <c r="D115" s="22">
        <v>3774.22</v>
      </c>
      <c r="E115" s="22">
        <f t="shared" si="0"/>
        <v>-186.01999999999998</v>
      </c>
    </row>
    <row r="116" spans="1:5" ht="15" customHeight="1" x14ac:dyDescent="0.25">
      <c r="A116" s="4" t="str">
        <f t="shared" si="4"/>
        <v>0.02.0602.7000220</v>
      </c>
      <c r="B116" s="21" t="str">
        <f t="shared" si="4"/>
        <v>Superávit - SUS/Federal  - COVID Portaria 377</v>
      </c>
      <c r="C116" s="11">
        <f>D62</f>
        <v>29088</v>
      </c>
      <c r="D116" s="22">
        <v>2849.2</v>
      </c>
      <c r="E116" s="22">
        <f t="shared" si="0"/>
        <v>-26238.799999999999</v>
      </c>
    </row>
    <row r="117" spans="1:5" ht="15" customHeight="1" x14ac:dyDescent="0.25">
      <c r="A117" s="4" t="str">
        <f t="shared" si="4"/>
        <v>0.02.0604.7000234</v>
      </c>
      <c r="B117" s="21" t="str">
        <f t="shared" si="4"/>
        <v>Superávit - SUS/Federal  - ACE</v>
      </c>
      <c r="C117" s="11">
        <f>D63</f>
        <v>5893.13</v>
      </c>
      <c r="D117" s="22">
        <v>5280</v>
      </c>
      <c r="E117" s="22">
        <f t="shared" si="0"/>
        <v>-613.13000000000011</v>
      </c>
    </row>
    <row r="118" spans="1:5" ht="15" customHeight="1" x14ac:dyDescent="0.25">
      <c r="A118" s="4" t="str">
        <f t="shared" si="4"/>
        <v>0.02.0604.7000235</v>
      </c>
      <c r="B118" s="21" t="str">
        <f t="shared" si="4"/>
        <v>Superávit - SUS/Federal  - ACS</v>
      </c>
      <c r="C118" s="11">
        <f>D64</f>
        <v>37589.230000000003</v>
      </c>
      <c r="D118" s="19">
        <v>37589.230000000003</v>
      </c>
      <c r="E118" s="22">
        <f t="shared" si="0"/>
        <v>0</v>
      </c>
    </row>
    <row r="119" spans="1:5" ht="15" customHeight="1" x14ac:dyDescent="0.25">
      <c r="A119" s="4" t="str">
        <f t="shared" si="4"/>
        <v>0.02.0621.7000058</v>
      </c>
      <c r="B119" s="21" t="str">
        <f t="shared" si="4"/>
        <v>Superávit - SUS/Estado - Co financiamento ESF</v>
      </c>
      <c r="C119" s="11">
        <f>D65</f>
        <v>47607.8</v>
      </c>
      <c r="D119" s="19">
        <v>45848.67</v>
      </c>
      <c r="E119" s="22">
        <f t="shared" si="0"/>
        <v>-1759.1300000000047</v>
      </c>
    </row>
    <row r="120" spans="1:5" ht="15" customHeight="1" x14ac:dyDescent="0.25">
      <c r="A120" s="4" t="str">
        <f t="shared" si="4"/>
        <v>0.02.0621.7000059</v>
      </c>
      <c r="B120" s="21" t="str">
        <f t="shared" si="4"/>
        <v>Superávit - SUS/Estado - NASF</v>
      </c>
      <c r="C120" s="11">
        <f>D66</f>
        <v>37075.550000000003</v>
      </c>
      <c r="D120" s="19">
        <v>37075.550000000003</v>
      </c>
      <c r="E120" s="22">
        <f t="shared" si="0"/>
        <v>0</v>
      </c>
    </row>
    <row r="121" spans="1:5" ht="15" customHeight="1" x14ac:dyDescent="0.25">
      <c r="A121" s="4" t="str">
        <f t="shared" ref="A121:B126" si="5">A67</f>
        <v>0.02.0621.7000061</v>
      </c>
      <c r="B121" s="21" t="str">
        <f t="shared" si="5"/>
        <v>Superávit - SUS/Estado - Farmácia Básica</v>
      </c>
      <c r="C121" s="11">
        <f>D67</f>
        <v>7881.62</v>
      </c>
      <c r="D121" s="19">
        <v>7859.13</v>
      </c>
      <c r="E121" s="22">
        <f t="shared" si="0"/>
        <v>-22.489999999999782</v>
      </c>
    </row>
    <row r="122" spans="1:5" ht="15" customHeight="1" x14ac:dyDescent="0.25">
      <c r="A122" s="4" t="str">
        <f t="shared" si="5"/>
        <v>0.02.0621.7000231</v>
      </c>
      <c r="B122" s="21" t="str">
        <f t="shared" si="5"/>
        <v>Superávit - SUS/Estado - Dengue/Portaria 545</v>
      </c>
      <c r="C122" s="11">
        <f>D68</f>
        <v>9999.99</v>
      </c>
      <c r="D122" s="19">
        <v>9999.99</v>
      </c>
      <c r="E122" s="22">
        <f t="shared" si="0"/>
        <v>0</v>
      </c>
    </row>
    <row r="123" spans="1:5" ht="15" customHeight="1" x14ac:dyDescent="0.25">
      <c r="A123" s="4" t="str">
        <f t="shared" si="5"/>
        <v>0.02.0621.7000232</v>
      </c>
      <c r="B123" s="21" t="str">
        <f t="shared" si="5"/>
        <v>Superávit - SUS/Estado - Doenças infecciosas Virais/Portaria 526</v>
      </c>
      <c r="C123" s="11">
        <f>D69</f>
        <v>20000.009999999998</v>
      </c>
      <c r="D123" s="17">
        <v>20000.009999999998</v>
      </c>
      <c r="E123" s="22">
        <f t="shared" si="0"/>
        <v>0</v>
      </c>
    </row>
    <row r="124" spans="1:5" ht="15" customHeight="1" x14ac:dyDescent="0.25">
      <c r="A124" s="4" t="str">
        <f t="shared" si="5"/>
        <v>0.02.0632.7000233</v>
      </c>
      <c r="B124" s="21" t="str">
        <f t="shared" si="5"/>
        <v>Superávit Convênio estado - Ampliação UBS</v>
      </c>
      <c r="C124" s="11">
        <f>D70</f>
        <v>526431.56999999995</v>
      </c>
      <c r="D124" s="14">
        <v>0</v>
      </c>
      <c r="E124" s="22">
        <f t="shared" si="0"/>
        <v>-526431.56999999995</v>
      </c>
    </row>
    <row r="125" spans="1:5" ht="15" customHeight="1" x14ac:dyDescent="0.25">
      <c r="A125" s="4" t="str">
        <f t="shared" si="5"/>
        <v>0.02.0706.3110226</v>
      </c>
      <c r="B125" s="21" t="str">
        <f t="shared" si="5"/>
        <v>Superavit Emenda Infividual Federal - Portaria 852</v>
      </c>
      <c r="C125" s="11">
        <f>D71</f>
        <v>66850.539999999994</v>
      </c>
      <c r="D125" s="20">
        <v>43981.54</v>
      </c>
      <c r="E125" s="22">
        <f t="shared" si="0"/>
        <v>-22868.999999999993</v>
      </c>
    </row>
    <row r="126" spans="1:5" ht="15" customHeight="1" x14ac:dyDescent="0.25">
      <c r="A126" s="4" t="str">
        <f t="shared" si="5"/>
        <v>0.02.0710.3210207</v>
      </c>
      <c r="B126" s="21" t="str">
        <f t="shared" si="5"/>
        <v>Superávit - emenda impositiva estado - ampliação saúde</v>
      </c>
      <c r="C126" s="11">
        <f>D72</f>
        <v>110593.67</v>
      </c>
      <c r="D126" s="20">
        <v>19977.09</v>
      </c>
      <c r="E126" s="22">
        <f>D126-C126</f>
        <v>-90616.58</v>
      </c>
    </row>
    <row r="127" spans="1:5" x14ac:dyDescent="0.25">
      <c r="A127" s="4"/>
      <c r="B127" s="5" t="s">
        <v>14</v>
      </c>
      <c r="C127" s="12">
        <f>SUM(C77:C126)</f>
        <v>11216864.135700004</v>
      </c>
      <c r="D127" s="12">
        <f>SUM(D77:D126)</f>
        <v>10606507.009999998</v>
      </c>
      <c r="E127" s="23">
        <f>D127-C127</f>
        <v>-610357.12570000626</v>
      </c>
    </row>
    <row r="128" spans="1:5" x14ac:dyDescent="0.25">
      <c r="A128" s="68" t="s">
        <v>27</v>
      </c>
      <c r="B128" s="68"/>
      <c r="C128" s="75">
        <f>(D77)/D19*100%</f>
        <v>0.25957706611088777</v>
      </c>
      <c r="D128" s="16"/>
      <c r="E128" s="16"/>
    </row>
    <row r="129" spans="1:5" x14ac:dyDescent="0.25">
      <c r="A129" s="74" t="s">
        <v>130</v>
      </c>
      <c r="B129" s="74"/>
      <c r="C129" s="72">
        <f>(D77+D100)/D19*100%</f>
        <v>0.26042626433010285</v>
      </c>
      <c r="D129" s="73"/>
      <c r="E129" s="73"/>
    </row>
    <row r="130" spans="1:5" x14ac:dyDescent="0.25">
      <c r="A130" s="1"/>
    </row>
    <row r="131" spans="1:5" x14ac:dyDescent="0.25">
      <c r="A131" s="66" t="s">
        <v>131</v>
      </c>
      <c r="B131" s="67"/>
      <c r="C131" s="67"/>
      <c r="D131" s="67"/>
      <c r="E131" s="67"/>
    </row>
    <row r="132" spans="1:5" x14ac:dyDescent="0.25">
      <c r="A132" s="6"/>
      <c r="B132" s="7"/>
      <c r="C132" s="7"/>
      <c r="D132" s="7"/>
      <c r="E132" s="7"/>
    </row>
    <row r="134" spans="1:5" x14ac:dyDescent="0.25">
      <c r="A134" s="43" t="s">
        <v>44</v>
      </c>
      <c r="B134" s="63"/>
      <c r="C134" s="63"/>
      <c r="D134" s="63"/>
      <c r="E134" s="63"/>
    </row>
    <row r="135" spans="1:5" x14ac:dyDescent="0.25">
      <c r="A135" s="43" t="s">
        <v>45</v>
      </c>
      <c r="B135" s="44"/>
      <c r="C135" s="44"/>
      <c r="D135" s="44"/>
      <c r="E135" s="44"/>
    </row>
  </sheetData>
  <mergeCells count="142">
    <mergeCell ref="B71:C71"/>
    <mergeCell ref="D71:E71"/>
    <mergeCell ref="B72:C72"/>
    <mergeCell ref="D72:E72"/>
    <mergeCell ref="B45:C45"/>
    <mergeCell ref="D45:E45"/>
    <mergeCell ref="D48:E48"/>
    <mergeCell ref="B48:C48"/>
    <mergeCell ref="D49:E49"/>
    <mergeCell ref="B49:C49"/>
    <mergeCell ref="D50:E50"/>
    <mergeCell ref="D51:E51"/>
    <mergeCell ref="D55:E55"/>
    <mergeCell ref="B53:C53"/>
    <mergeCell ref="D53:E53"/>
    <mergeCell ref="D54:E54"/>
    <mergeCell ref="B70:C70"/>
    <mergeCell ref="D70:E70"/>
    <mergeCell ref="B56:C56"/>
    <mergeCell ref="B61:C61"/>
    <mergeCell ref="B62:C62"/>
    <mergeCell ref="B66:C66"/>
    <mergeCell ref="D66:E66"/>
    <mergeCell ref="B67:C67"/>
    <mergeCell ref="A134:E134"/>
    <mergeCell ref="A135:E135"/>
    <mergeCell ref="D75:D76"/>
    <mergeCell ref="E75:E76"/>
    <mergeCell ref="A74:E74"/>
    <mergeCell ref="A75:A76"/>
    <mergeCell ref="B75:B76"/>
    <mergeCell ref="C75:C76"/>
    <mergeCell ref="A131:E131"/>
    <mergeCell ref="A128:B128"/>
    <mergeCell ref="A129:B129"/>
    <mergeCell ref="B73:C73"/>
    <mergeCell ref="D73:E73"/>
    <mergeCell ref="D56:E56"/>
    <mergeCell ref="D59:E59"/>
    <mergeCell ref="D60:E60"/>
    <mergeCell ref="D61:E61"/>
    <mergeCell ref="D52:E52"/>
    <mergeCell ref="B34:C34"/>
    <mergeCell ref="D34:E34"/>
    <mergeCell ref="B36:C36"/>
    <mergeCell ref="D37:E37"/>
    <mergeCell ref="B38:C38"/>
    <mergeCell ref="D38:E38"/>
    <mergeCell ref="B39:C39"/>
    <mergeCell ref="D39:E39"/>
    <mergeCell ref="B40:C40"/>
    <mergeCell ref="D40:E40"/>
    <mergeCell ref="B47:C47"/>
    <mergeCell ref="D47:E47"/>
    <mergeCell ref="B50:C50"/>
    <mergeCell ref="B51:C51"/>
    <mergeCell ref="B52:C52"/>
    <mergeCell ref="B54:C54"/>
    <mergeCell ref="B55:C55"/>
    <mergeCell ref="D26:E26"/>
    <mergeCell ref="B27:C27"/>
    <mergeCell ref="D27:E27"/>
    <mergeCell ref="B33:C33"/>
    <mergeCell ref="D33:E33"/>
    <mergeCell ref="B30:C30"/>
    <mergeCell ref="D30:E30"/>
    <mergeCell ref="B31:C31"/>
    <mergeCell ref="D31:E31"/>
    <mergeCell ref="B32:C32"/>
    <mergeCell ref="D32:E32"/>
    <mergeCell ref="B25:C25"/>
    <mergeCell ref="D25:E25"/>
    <mergeCell ref="B46:C46"/>
    <mergeCell ref="D46:E46"/>
    <mergeCell ref="B21:C21"/>
    <mergeCell ref="D21:E21"/>
    <mergeCell ref="B22:C22"/>
    <mergeCell ref="D22:E22"/>
    <mergeCell ref="A15:C15"/>
    <mergeCell ref="D15:E15"/>
    <mergeCell ref="A16:C16"/>
    <mergeCell ref="D16:E16"/>
    <mergeCell ref="A17:C17"/>
    <mergeCell ref="D17:E17"/>
    <mergeCell ref="B37:C37"/>
    <mergeCell ref="B42:C42"/>
    <mergeCell ref="D35:E35"/>
    <mergeCell ref="B24:C24"/>
    <mergeCell ref="D24:E24"/>
    <mergeCell ref="B28:C28"/>
    <mergeCell ref="D28:E28"/>
    <mergeCell ref="B29:C29"/>
    <mergeCell ref="D29:E29"/>
    <mergeCell ref="B26:C26"/>
    <mergeCell ref="A14:C14"/>
    <mergeCell ref="D14:E14"/>
    <mergeCell ref="B23:C23"/>
    <mergeCell ref="D23:E23"/>
    <mergeCell ref="A18:C18"/>
    <mergeCell ref="D18:E18"/>
    <mergeCell ref="A19:C19"/>
    <mergeCell ref="D19:E19"/>
    <mergeCell ref="A20:E20"/>
    <mergeCell ref="A1:D1"/>
    <mergeCell ref="A3:D3"/>
    <mergeCell ref="A5:D5"/>
    <mergeCell ref="A7:E7"/>
    <mergeCell ref="A8:C8"/>
    <mergeCell ref="D8:E8"/>
    <mergeCell ref="A12:C12"/>
    <mergeCell ref="D12:E12"/>
    <mergeCell ref="A13:C13"/>
    <mergeCell ref="D13:E13"/>
    <mergeCell ref="A9:C9"/>
    <mergeCell ref="D9:E9"/>
    <mergeCell ref="A10:C10"/>
    <mergeCell ref="D10:E10"/>
    <mergeCell ref="A11:C11"/>
    <mergeCell ref="D11:E11"/>
    <mergeCell ref="D67:E67"/>
    <mergeCell ref="B68:C68"/>
    <mergeCell ref="D68:E68"/>
    <mergeCell ref="B69:C69"/>
    <mergeCell ref="D69:E69"/>
    <mergeCell ref="D36:E36"/>
    <mergeCell ref="D42:E42"/>
    <mergeCell ref="B57:C57"/>
    <mergeCell ref="B58:C58"/>
    <mergeCell ref="B59:C59"/>
    <mergeCell ref="B60:C60"/>
    <mergeCell ref="B63:C63"/>
    <mergeCell ref="D63:E63"/>
    <mergeCell ref="B64:C64"/>
    <mergeCell ref="D64:E64"/>
    <mergeCell ref="B65:C65"/>
    <mergeCell ref="D65:E65"/>
    <mergeCell ref="D62:E62"/>
    <mergeCell ref="D57:E57"/>
    <mergeCell ref="D58:E58"/>
    <mergeCell ref="D44:E44"/>
    <mergeCell ref="D43:E43"/>
    <mergeCell ref="D41:E41"/>
  </mergeCells>
  <pageMargins left="0.511811024" right="0.511811024" top="0.78740157499999996" bottom="0.78740157499999996" header="0.31496062000000002" footer="0.31496062000000002"/>
  <pageSetup paperSize="9" scale="8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2023-09-08T11:47:38Z</dcterms:modified>
</cp:coreProperties>
</file>