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5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E86" i="1" l="1"/>
  <c r="E85" i="1"/>
  <c r="C85" i="1"/>
  <c r="C86" i="1"/>
  <c r="B85" i="1"/>
  <c r="B86" i="1"/>
  <c r="A85" i="1"/>
  <c r="A86" i="1"/>
  <c r="D25" i="1"/>
  <c r="D111" i="1" l="1"/>
  <c r="E108" i="1"/>
  <c r="C90" i="1"/>
  <c r="E90" i="1" s="1"/>
  <c r="B90" i="1"/>
  <c r="A90" i="1"/>
  <c r="B82" i="1"/>
  <c r="B83" i="1"/>
  <c r="B84" i="1"/>
  <c r="B87" i="1"/>
  <c r="A82" i="1"/>
  <c r="A83" i="1"/>
  <c r="A84" i="1"/>
  <c r="A87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7" i="1"/>
  <c r="C88" i="1"/>
  <c r="C89" i="1"/>
  <c r="C91" i="1"/>
  <c r="C92" i="1"/>
  <c r="E92" i="1" s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E109" i="1" s="1"/>
  <c r="C110" i="1"/>
  <c r="E110" i="1" s="1"/>
  <c r="B71" i="1"/>
  <c r="B72" i="1"/>
  <c r="B73" i="1"/>
  <c r="B74" i="1"/>
  <c r="B75" i="1"/>
  <c r="B76" i="1"/>
  <c r="B77" i="1"/>
  <c r="B78" i="1"/>
  <c r="B79" i="1"/>
  <c r="B80" i="1"/>
  <c r="B81" i="1"/>
  <c r="B88" i="1"/>
  <c r="B89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A71" i="1"/>
  <c r="A72" i="1"/>
  <c r="A73" i="1"/>
  <c r="A74" i="1"/>
  <c r="A75" i="1"/>
  <c r="A76" i="1"/>
  <c r="A77" i="1"/>
  <c r="A78" i="1"/>
  <c r="A79" i="1"/>
  <c r="A80" i="1"/>
  <c r="A81" i="1"/>
  <c r="A88" i="1"/>
  <c r="A89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E87" i="1" l="1"/>
  <c r="E98" i="1"/>
  <c r="E99" i="1"/>
  <c r="E100" i="1"/>
  <c r="E101" i="1"/>
  <c r="E102" i="1"/>
  <c r="E103" i="1"/>
  <c r="E104" i="1"/>
  <c r="E105" i="1"/>
  <c r="E106" i="1"/>
  <c r="E97" i="1" l="1"/>
  <c r="E107" i="1"/>
  <c r="B70" i="1"/>
  <c r="A70" i="1"/>
  <c r="E95" i="1" l="1"/>
  <c r="D22" i="1"/>
  <c r="C112" i="1" s="1"/>
  <c r="D66" i="1" l="1"/>
  <c r="E94" i="1"/>
  <c r="C70" i="1" l="1"/>
  <c r="C111" i="1" s="1"/>
  <c r="E96" i="1"/>
  <c r="E93" i="1" l="1"/>
  <c r="E91" i="1"/>
  <c r="E89" i="1"/>
  <c r="E88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111" i="1" l="1"/>
</calcChain>
</file>

<file path=xl/sharedStrings.xml><?xml version="1.0" encoding="utf-8"?>
<sst xmlns="http://schemas.openxmlformats.org/spreadsheetml/2006/main" count="118" uniqueCount="115">
  <si>
    <t>PREFEITURA MUNICIPAL DE ANTÔNIO CARLOS</t>
  </si>
  <si>
    <t>CONTROLE DA ORIGEM E DOS GASTOS COM SAÚDE</t>
  </si>
  <si>
    <t>1 – BASE DE CÁLCULO DA ORIGEM DOS RECURSOS</t>
  </si>
  <si>
    <t>Receitas Oriundas de Impostos</t>
  </si>
  <si>
    <t>Arrecadado   até o mês</t>
  </si>
  <si>
    <t>IPTU</t>
  </si>
  <si>
    <t>ITBI</t>
  </si>
  <si>
    <t>ISS</t>
  </si>
  <si>
    <t xml:space="preserve">IRRF   </t>
  </si>
  <si>
    <t xml:space="preserve">ICMS </t>
  </si>
  <si>
    <t xml:space="preserve">IPI </t>
  </si>
  <si>
    <t xml:space="preserve">IPVA </t>
  </si>
  <si>
    <t xml:space="preserve">ITR </t>
  </si>
  <si>
    <t>Receita da Dívida Ativa de Impostos</t>
  </si>
  <si>
    <t>Multas e Juros de Mora de Impostos</t>
  </si>
  <si>
    <t>(-) Descontos e Renúncia de Receita</t>
  </si>
  <si>
    <t>TOTAL</t>
  </si>
  <si>
    <t>2 – ORIGEM DOS RECURSOS VINCULADOS A SAÚDE</t>
  </si>
  <si>
    <t>Código Destinação Recursos</t>
  </si>
  <si>
    <t>Especificação</t>
  </si>
  <si>
    <t>Acumulado até o mês</t>
  </si>
  <si>
    <t>Rendimentos de Aplicação de Recursos Próprios</t>
  </si>
  <si>
    <t>Taxa de Fiscalização de Vigilância Sanitária</t>
  </si>
  <si>
    <t>Superávit de Taxa de Fisc. De Vigilância Sanitária</t>
  </si>
  <si>
    <t>Superávit - PACS</t>
  </si>
  <si>
    <t>3 – DESTINAÇÃO DOS RECURSOS VINCULADOS À SAÚDE</t>
  </si>
  <si>
    <t>Exigência Legal (1)</t>
  </si>
  <si>
    <t>Realizada (2)</t>
  </si>
  <si>
    <t xml:space="preserve">Diferença    (3) </t>
  </si>
  <si>
    <t>Código Fontes de Recursos</t>
  </si>
  <si>
    <t>0.1.02</t>
  </si>
  <si>
    <t>0.2.02</t>
  </si>
  <si>
    <t>FPM</t>
  </si>
  <si>
    <t>Multas e Juros de Mora Receita da Divida Ativa de Impostos</t>
  </si>
  <si>
    <t>0.2.06</t>
  </si>
  <si>
    <t>0.6.06</t>
  </si>
  <si>
    <t>0.2.38.62</t>
  </si>
  <si>
    <t>0.2.38.57</t>
  </si>
  <si>
    <t>0.6.38.57</t>
  </si>
  <si>
    <t>0.2.38.63</t>
  </si>
  <si>
    <t>0.6.38.63</t>
  </si>
  <si>
    <t>0.2.38.51</t>
  </si>
  <si>
    <t>0.6.38.51</t>
  </si>
  <si>
    <t>0.2.38.53</t>
  </si>
  <si>
    <t>0.2.67.58</t>
  </si>
  <si>
    <t>0.6.67.58</t>
  </si>
  <si>
    <t>0.2.67.61</t>
  </si>
  <si>
    <t>0.6.67.61</t>
  </si>
  <si>
    <t>0.2.67.59</t>
  </si>
  <si>
    <t>0.6.67.59</t>
  </si>
  <si>
    <t>0.2.38.56</t>
  </si>
  <si>
    <t>0.6.38.56</t>
  </si>
  <si>
    <t>0.6.38.78</t>
  </si>
  <si>
    <t>Superávit - PSE</t>
  </si>
  <si>
    <t xml:space="preserve">Despesas de Saúde com recursos de Impostos - </t>
  </si>
  <si>
    <t>Recursos Oriundos de Impostos - 23%</t>
  </si>
  <si>
    <t>0.6.38.177</t>
  </si>
  <si>
    <t>0.6.38.178</t>
  </si>
  <si>
    <t>0.2.38.178</t>
  </si>
  <si>
    <t>Incentivo Financeiro - Capitação Ponderada</t>
  </si>
  <si>
    <t>Incentivo Financeiro - Desempenho</t>
  </si>
  <si>
    <t>Agente Comunitário de Saúde</t>
  </si>
  <si>
    <t>Ações estratégicas - Saúde na Hora</t>
  </si>
  <si>
    <t>Ações estratégicas - Saúde Bucal</t>
  </si>
  <si>
    <t>Programa de informatização - APS</t>
  </si>
  <si>
    <t>MAC - exames federal</t>
  </si>
  <si>
    <t>Assistência farmacêutica</t>
  </si>
  <si>
    <t>Vigilânia Sanitária Federal</t>
  </si>
  <si>
    <t>Estado - Co financiamento ESF</t>
  </si>
  <si>
    <t>Estado - NASF</t>
  </si>
  <si>
    <t>Estado - farmácia básica</t>
  </si>
  <si>
    <t>0.2.38.186</t>
  </si>
  <si>
    <t>0.2.38.190</t>
  </si>
  <si>
    <t>0.6.38.189</t>
  </si>
  <si>
    <t>Superávit - Capitação ponderada</t>
  </si>
  <si>
    <t>Superávit - MAC</t>
  </si>
  <si>
    <t>Superávit - farmácia básica</t>
  </si>
  <si>
    <t>Superávit - vigilância epidemiologica</t>
  </si>
  <si>
    <t>Superávit - Implementação e fort ações cadastrais</t>
  </si>
  <si>
    <t>Superávit - Informatiza APS</t>
  </si>
  <si>
    <t>0.6.38.193</t>
  </si>
  <si>
    <t>Superávit - expansão e consolidação APS</t>
  </si>
  <si>
    <t>0.6.63.184</t>
  </si>
  <si>
    <t>Superávit - convênio exames MAC estado</t>
  </si>
  <si>
    <t>Superávit - estado ESF</t>
  </si>
  <si>
    <t>Superávit - estado NASF</t>
  </si>
  <si>
    <t>Superávit - estado assistência farmacêutica</t>
  </si>
  <si>
    <t>0.2.38.189</t>
  </si>
  <si>
    <t>Vigilância epidemiológica - federal</t>
  </si>
  <si>
    <t>0.6.38.198</t>
  </si>
  <si>
    <t>Superávit - COVID portaria 650</t>
  </si>
  <si>
    <t>Superávit - emenda relatoria</t>
  </si>
  <si>
    <t>0.6.38.208</t>
  </si>
  <si>
    <t>Superávit - Saúde Jovem/Adolescente</t>
  </si>
  <si>
    <t>0.6.78.203</t>
  </si>
  <si>
    <t>Superávit - emenda MAC</t>
  </si>
  <si>
    <t>0.6.78.204</t>
  </si>
  <si>
    <t>Superávit - emenda PAB</t>
  </si>
  <si>
    <t>0.6.79.207</t>
  </si>
  <si>
    <t>Superávit - emenda impositiva estado - ampliação saúde</t>
  </si>
  <si>
    <t>COVID - Portaria 3978</t>
  </si>
  <si>
    <t>0.2.38.209</t>
  </si>
  <si>
    <t>0.2.38.210</t>
  </si>
  <si>
    <t>COVID - Portaria 3617</t>
  </si>
  <si>
    <t>0.2.79.207</t>
  </si>
  <si>
    <t>emenda impositiva estado - ampliação saúde</t>
  </si>
  <si>
    <t>0.6.38.201</t>
  </si>
  <si>
    <t xml:space="preserve">GERALDO PAULI                        ELAINE A. PETRY CUNRADI            FILIPE ALEXANDRE SCHMITZ         </t>
  </si>
  <si>
    <t xml:space="preserve">Prefeito municipal                                      Contadora                           Secretário de Saúde </t>
  </si>
  <si>
    <t>Referência: até 2 º Bimestre de 2022.</t>
  </si>
  <si>
    <t>0.2.38.219</t>
  </si>
  <si>
    <t>0.2.38.220</t>
  </si>
  <si>
    <t>COVID - Portaria 331</t>
  </si>
  <si>
    <t>COVID - Portaria 377</t>
  </si>
  <si>
    <t>Antônio Carlos,09 de maio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</si>
</sst>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6" fillId="0" borderId="1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/>
    <xf numFmtId="0" fontId="7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horizontal="right" vertical="top" wrapText="1" readingOrder="1"/>
    </xf>
    <xf numFmtId="4" fontId="7" fillId="0" borderId="1" xfId="0" applyNumberFormat="1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2" fillId="0" borderId="7" xfId="0" applyFont="1" applyBorder="1" applyAlignment="1"/>
    <xf numFmtId="10" fontId="2" fillId="0" borderId="7" xfId="1" applyNumberFormat="1" applyFont="1" applyBorder="1" applyAlignment="1"/>
    <xf numFmtId="0" fontId="7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4" fontId="7" fillId="0" borderId="1" xfId="0" applyNumberFormat="1" applyFont="1" applyBorder="1" applyAlignment="1">
      <alignment horizontal="right" vertical="top" wrapText="1"/>
    </xf>
    <xf numFmtId="44" fontId="0" fillId="0" borderId="0" xfId="2" applyFont="1"/>
    <xf numFmtId="0" fontId="7" fillId="0" borderId="2" xfId="0" applyFont="1" applyBorder="1" applyAlignment="1">
      <alignment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0" fillId="0" borderId="3" xfId="0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7" fillId="0" borderId="4" xfId="0" applyFont="1" applyBorder="1"/>
    <xf numFmtId="0" fontId="7" fillId="0" borderId="8" xfId="0" applyFont="1" applyBorder="1"/>
    <xf numFmtId="4" fontId="7" fillId="0" borderId="2" xfId="0" applyNumberFormat="1" applyFont="1" applyBorder="1" applyAlignment="1">
      <alignment vertical="top" wrapText="1"/>
    </xf>
    <xf numFmtId="4" fontId="7" fillId="0" borderId="3" xfId="0" applyNumberFormat="1" applyFont="1" applyBorder="1" applyAlignment="1">
      <alignment vertical="top" wrapText="1"/>
    </xf>
    <xf numFmtId="4" fontId="7" fillId="0" borderId="2" xfId="0" applyNumberFormat="1" applyFont="1" applyBorder="1" applyAlignment="1">
      <alignment horizontal="right" vertical="top" wrapText="1"/>
    </xf>
    <xf numFmtId="4" fontId="7" fillId="0" borderId="3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9" fillId="0" borderId="3" xfId="0" applyFont="1" applyBorder="1" applyAlignment="1">
      <alignment horizontal="right" vertical="top" wrapText="1"/>
    </xf>
    <xf numFmtId="0" fontId="7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0" xfId="0" applyFont="1" applyAlignment="1"/>
    <xf numFmtId="0" fontId="9" fillId="0" borderId="0" xfId="0" applyFont="1" applyAlignment="1"/>
    <xf numFmtId="0" fontId="0" fillId="0" borderId="0" xfId="0" applyAlignment="1"/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0" fontId="2" fillId="0" borderId="7" xfId="0" applyNumberFormat="1" applyFont="1" applyBorder="1" applyAlignment="1">
      <alignment horizontal="left"/>
    </xf>
    <xf numFmtId="4" fontId="6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4" fontId="7" fillId="0" borderId="8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distributed" wrapText="1"/>
    </xf>
    <xf numFmtId="0" fontId="7" fillId="0" borderId="4" xfId="0" applyFont="1" applyBorder="1" applyAlignment="1">
      <alignment vertical="top" wrapText="1"/>
    </xf>
    <xf numFmtId="4" fontId="7" fillId="0" borderId="4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/>
    <xf numFmtId="0" fontId="7" fillId="0" borderId="1" xfId="0" applyFont="1" applyBorder="1" applyAlignment="1">
      <alignment horizontal="center" vertical="center"/>
    </xf>
  </cellXfs>
  <cellStyles count="3">
    <cellStyle name="Moeda" xfId="2" builtinId="4"/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abSelected="1" workbookViewId="0">
      <selection activeCell="G12" sqref="G12"/>
    </sheetView>
  </sheetViews>
  <sheetFormatPr defaultRowHeight="15" x14ac:dyDescent="0.25"/>
  <cols>
    <col min="1" max="1" width="12.42578125" customWidth="1"/>
    <col min="2" max="2" width="38.28515625" customWidth="1"/>
    <col min="3" max="3" width="12.5703125" customWidth="1"/>
    <col min="4" max="4" width="14.42578125" customWidth="1"/>
    <col min="5" max="5" width="14.5703125" customWidth="1"/>
    <col min="6" max="6" width="15.85546875" bestFit="1" customWidth="1"/>
  </cols>
  <sheetData>
    <row r="1" spans="1:6" x14ac:dyDescent="0.25">
      <c r="A1" s="46" t="s">
        <v>0</v>
      </c>
      <c r="B1" s="48"/>
      <c r="C1" s="48"/>
      <c r="D1" s="48"/>
    </row>
    <row r="2" spans="1:6" ht="8.25" customHeight="1" x14ac:dyDescent="0.25">
      <c r="A2" s="1"/>
    </row>
    <row r="3" spans="1:6" x14ac:dyDescent="0.25">
      <c r="A3" s="66" t="s">
        <v>1</v>
      </c>
      <c r="B3" s="48"/>
      <c r="C3" s="48"/>
      <c r="D3" s="48"/>
    </row>
    <row r="4" spans="1:6" ht="8.25" customHeight="1" x14ac:dyDescent="0.25">
      <c r="A4" s="2"/>
      <c r="B4" s="2"/>
      <c r="C4" s="2"/>
      <c r="D4" s="2"/>
    </row>
    <row r="5" spans="1:6" x14ac:dyDescent="0.25">
      <c r="A5" s="67" t="s">
        <v>109</v>
      </c>
      <c r="B5" s="48"/>
      <c r="C5" s="48"/>
      <c r="D5" s="48"/>
    </row>
    <row r="6" spans="1:6" ht="8.25" customHeight="1" x14ac:dyDescent="0.25">
      <c r="A6" s="2"/>
      <c r="B6" s="2"/>
      <c r="C6" s="2"/>
      <c r="D6" s="2"/>
    </row>
    <row r="7" spans="1:6" x14ac:dyDescent="0.25">
      <c r="A7" s="68" t="s">
        <v>2</v>
      </c>
      <c r="B7" s="69"/>
      <c r="C7" s="69"/>
      <c r="D7" s="69"/>
      <c r="E7" s="69"/>
    </row>
    <row r="8" spans="1:6" x14ac:dyDescent="0.25">
      <c r="A8" s="53" t="s">
        <v>3</v>
      </c>
      <c r="B8" s="70"/>
      <c r="C8" s="70"/>
      <c r="D8" s="53" t="s">
        <v>4</v>
      </c>
      <c r="E8" s="53"/>
    </row>
    <row r="9" spans="1:6" x14ac:dyDescent="0.25">
      <c r="A9" s="58" t="s">
        <v>5</v>
      </c>
      <c r="B9" s="52"/>
      <c r="C9" s="52"/>
      <c r="D9" s="42">
        <v>165365.67000000001</v>
      </c>
      <c r="E9" s="42"/>
    </row>
    <row r="10" spans="1:6" x14ac:dyDescent="0.25">
      <c r="A10" s="58" t="s">
        <v>6</v>
      </c>
      <c r="B10" s="52"/>
      <c r="C10" s="52"/>
      <c r="D10" s="42">
        <v>299753.57</v>
      </c>
      <c r="E10" s="42"/>
      <c r="F10" s="23"/>
    </row>
    <row r="11" spans="1:6" x14ac:dyDescent="0.25">
      <c r="A11" s="58" t="s">
        <v>7</v>
      </c>
      <c r="B11" s="52"/>
      <c r="C11" s="52"/>
      <c r="D11" s="42">
        <v>762709.86</v>
      </c>
      <c r="E11" s="42"/>
      <c r="F11" s="23"/>
    </row>
    <row r="12" spans="1:6" x14ac:dyDescent="0.25">
      <c r="A12" s="58" t="s">
        <v>8</v>
      </c>
      <c r="B12" s="52"/>
      <c r="C12" s="52"/>
      <c r="D12" s="42">
        <v>361591.61</v>
      </c>
      <c r="E12" s="42"/>
      <c r="F12" s="23"/>
    </row>
    <row r="13" spans="1:6" x14ac:dyDescent="0.25">
      <c r="A13" s="58" t="s">
        <v>32</v>
      </c>
      <c r="B13" s="52"/>
      <c r="C13" s="52"/>
      <c r="D13" s="42">
        <v>4022530.46</v>
      </c>
      <c r="E13" s="42"/>
      <c r="F13" s="23"/>
    </row>
    <row r="14" spans="1:6" x14ac:dyDescent="0.25">
      <c r="A14" s="58" t="s">
        <v>9</v>
      </c>
      <c r="B14" s="52"/>
      <c r="C14" s="52"/>
      <c r="D14" s="42">
        <v>9139760.4900000002</v>
      </c>
      <c r="E14" s="42"/>
      <c r="F14" s="23"/>
    </row>
    <row r="15" spans="1:6" x14ac:dyDescent="0.25">
      <c r="A15" s="58" t="s">
        <v>10</v>
      </c>
      <c r="B15" s="52"/>
      <c r="C15" s="52"/>
      <c r="D15" s="42">
        <v>97777.48</v>
      </c>
      <c r="E15" s="42"/>
      <c r="F15" s="23"/>
    </row>
    <row r="16" spans="1:6" x14ac:dyDescent="0.25">
      <c r="A16" s="58" t="s">
        <v>11</v>
      </c>
      <c r="B16" s="52"/>
      <c r="C16" s="52"/>
      <c r="D16" s="42">
        <v>929761.54</v>
      </c>
      <c r="E16" s="42"/>
      <c r="F16" s="23"/>
    </row>
    <row r="17" spans="1:6" x14ac:dyDescent="0.25">
      <c r="A17" s="58" t="s">
        <v>12</v>
      </c>
      <c r="B17" s="52"/>
      <c r="C17" s="52"/>
      <c r="D17" s="42">
        <v>1160.01</v>
      </c>
      <c r="E17" s="42"/>
      <c r="F17" s="23"/>
    </row>
    <row r="18" spans="1:6" x14ac:dyDescent="0.25">
      <c r="A18" s="58" t="s">
        <v>13</v>
      </c>
      <c r="B18" s="52"/>
      <c r="C18" s="52"/>
      <c r="D18" s="42">
        <v>31240.91</v>
      </c>
      <c r="E18" s="42"/>
      <c r="F18" s="23"/>
    </row>
    <row r="19" spans="1:6" x14ac:dyDescent="0.25">
      <c r="A19" s="58" t="s">
        <v>14</v>
      </c>
      <c r="B19" s="52"/>
      <c r="C19" s="52"/>
      <c r="D19" s="42">
        <v>5810.22</v>
      </c>
      <c r="E19" s="42"/>
      <c r="F19" s="23"/>
    </row>
    <row r="20" spans="1:6" x14ac:dyDescent="0.25">
      <c r="A20" s="39" t="s">
        <v>33</v>
      </c>
      <c r="B20" s="65"/>
      <c r="C20" s="40"/>
      <c r="D20" s="37">
        <v>11711.1</v>
      </c>
      <c r="E20" s="38"/>
      <c r="F20" s="23"/>
    </row>
    <row r="21" spans="1:6" x14ac:dyDescent="0.25">
      <c r="A21" s="58" t="s">
        <v>15</v>
      </c>
      <c r="B21" s="52"/>
      <c r="C21" s="52"/>
      <c r="D21" s="42">
        <v>-42853.94</v>
      </c>
      <c r="E21" s="42"/>
      <c r="F21" s="23"/>
    </row>
    <row r="22" spans="1:6" x14ac:dyDescent="0.25">
      <c r="A22" s="51" t="s">
        <v>16</v>
      </c>
      <c r="B22" s="52"/>
      <c r="C22" s="52"/>
      <c r="D22" s="57">
        <f>SUM(D9:D21)</f>
        <v>15786318.98</v>
      </c>
      <c r="E22" s="57"/>
      <c r="F22" s="23"/>
    </row>
    <row r="23" spans="1:6" x14ac:dyDescent="0.25">
      <c r="A23" s="64" t="s">
        <v>17</v>
      </c>
      <c r="B23" s="64"/>
      <c r="C23" s="64"/>
      <c r="D23" s="64"/>
      <c r="E23" s="64"/>
    </row>
    <row r="24" spans="1:6" ht="38.25" customHeight="1" x14ac:dyDescent="0.25">
      <c r="A24" s="3" t="s">
        <v>18</v>
      </c>
      <c r="B24" s="61" t="s">
        <v>19</v>
      </c>
      <c r="C24" s="61"/>
      <c r="D24" s="53" t="s">
        <v>20</v>
      </c>
      <c r="E24" s="53"/>
    </row>
    <row r="25" spans="1:6" ht="15.75" thickBot="1" x14ac:dyDescent="0.3">
      <c r="A25" s="33" t="s">
        <v>30</v>
      </c>
      <c r="B25" s="62" t="s">
        <v>55</v>
      </c>
      <c r="C25" s="62"/>
      <c r="D25" s="63">
        <f>D22*23%</f>
        <v>3630853.3654000005</v>
      </c>
      <c r="E25" s="63"/>
      <c r="F25" s="8"/>
    </row>
    <row r="26" spans="1:6" x14ac:dyDescent="0.25">
      <c r="A26" s="34" t="s">
        <v>31</v>
      </c>
      <c r="B26" s="59" t="s">
        <v>21</v>
      </c>
      <c r="C26" s="59"/>
      <c r="D26" s="60">
        <v>14559.13</v>
      </c>
      <c r="E26" s="60"/>
    </row>
    <row r="27" spans="1:6" x14ac:dyDescent="0.25">
      <c r="A27" s="4" t="s">
        <v>34</v>
      </c>
      <c r="B27" s="58" t="s">
        <v>22</v>
      </c>
      <c r="C27" s="58"/>
      <c r="D27" s="42">
        <v>30150.77</v>
      </c>
      <c r="E27" s="42"/>
    </row>
    <row r="28" spans="1:6" x14ac:dyDescent="0.25">
      <c r="A28" s="4" t="s">
        <v>87</v>
      </c>
      <c r="B28" s="58" t="s">
        <v>59</v>
      </c>
      <c r="C28" s="58"/>
      <c r="D28" s="42">
        <v>296668.11</v>
      </c>
      <c r="E28" s="42"/>
    </row>
    <row r="29" spans="1:6" x14ac:dyDescent="0.25">
      <c r="A29" s="4" t="s">
        <v>72</v>
      </c>
      <c r="B29" s="58" t="s">
        <v>60</v>
      </c>
      <c r="C29" s="58"/>
      <c r="D29" s="42">
        <v>54827</v>
      </c>
      <c r="E29" s="42"/>
    </row>
    <row r="30" spans="1:6" x14ac:dyDescent="0.25">
      <c r="A30" s="4" t="s">
        <v>41</v>
      </c>
      <c r="B30" s="58" t="s">
        <v>61</v>
      </c>
      <c r="C30" s="58"/>
      <c r="D30" s="42">
        <v>117800</v>
      </c>
      <c r="E30" s="42"/>
    </row>
    <row r="31" spans="1:6" x14ac:dyDescent="0.25">
      <c r="A31" s="4" t="s">
        <v>71</v>
      </c>
      <c r="B31" s="58" t="s">
        <v>62</v>
      </c>
      <c r="C31" s="58"/>
      <c r="D31" s="42">
        <v>91264</v>
      </c>
      <c r="E31" s="42"/>
    </row>
    <row r="32" spans="1:6" x14ac:dyDescent="0.25">
      <c r="A32" s="4" t="s">
        <v>43</v>
      </c>
      <c r="B32" s="58" t="s">
        <v>63</v>
      </c>
      <c r="C32" s="58"/>
      <c r="D32" s="42">
        <v>9812</v>
      </c>
      <c r="E32" s="42"/>
    </row>
    <row r="33" spans="1:5" x14ac:dyDescent="0.25">
      <c r="A33" s="4" t="s">
        <v>58</v>
      </c>
      <c r="B33" s="58" t="s">
        <v>64</v>
      </c>
      <c r="C33" s="58"/>
      <c r="D33" s="42">
        <v>20400</v>
      </c>
      <c r="E33" s="42"/>
    </row>
    <row r="34" spans="1:5" x14ac:dyDescent="0.25">
      <c r="A34" s="4" t="s">
        <v>50</v>
      </c>
      <c r="B34" s="58" t="s">
        <v>65</v>
      </c>
      <c r="C34" s="58"/>
      <c r="D34" s="42">
        <v>45689.24</v>
      </c>
      <c r="E34" s="42"/>
    </row>
    <row r="35" spans="1:5" x14ac:dyDescent="0.25">
      <c r="A35" s="4" t="s">
        <v>37</v>
      </c>
      <c r="B35" s="58" t="s">
        <v>66</v>
      </c>
      <c r="C35" s="58"/>
      <c r="D35" s="42">
        <v>16742.240000000002</v>
      </c>
      <c r="E35" s="42"/>
    </row>
    <row r="36" spans="1:5" x14ac:dyDescent="0.25">
      <c r="A36" s="4" t="s">
        <v>39</v>
      </c>
      <c r="B36" s="58" t="s">
        <v>88</v>
      </c>
      <c r="C36" s="58"/>
      <c r="D36" s="42">
        <v>15585.63</v>
      </c>
      <c r="E36" s="42"/>
    </row>
    <row r="37" spans="1:5" x14ac:dyDescent="0.25">
      <c r="A37" s="4" t="s">
        <v>36</v>
      </c>
      <c r="B37" s="58" t="s">
        <v>67</v>
      </c>
      <c r="C37" s="58"/>
      <c r="D37" s="42">
        <v>4000</v>
      </c>
      <c r="E37" s="42"/>
    </row>
    <row r="38" spans="1:5" x14ac:dyDescent="0.25">
      <c r="A38" s="4" t="s">
        <v>101</v>
      </c>
      <c r="B38" s="58" t="s">
        <v>100</v>
      </c>
      <c r="C38" s="58"/>
      <c r="D38" s="42">
        <v>60000</v>
      </c>
      <c r="E38" s="42"/>
    </row>
    <row r="39" spans="1:5" x14ac:dyDescent="0.25">
      <c r="A39" s="4" t="s">
        <v>102</v>
      </c>
      <c r="B39" s="58" t="s">
        <v>103</v>
      </c>
      <c r="C39" s="58"/>
      <c r="D39" s="37">
        <v>3339.7</v>
      </c>
      <c r="E39" s="38"/>
    </row>
    <row r="40" spans="1:5" x14ac:dyDescent="0.25">
      <c r="A40" s="4" t="s">
        <v>110</v>
      </c>
      <c r="B40" s="58" t="s">
        <v>112</v>
      </c>
      <c r="C40" s="58"/>
      <c r="D40" s="37">
        <v>120000</v>
      </c>
      <c r="E40" s="38"/>
    </row>
    <row r="41" spans="1:5" x14ac:dyDescent="0.25">
      <c r="A41" s="4" t="s">
        <v>111</v>
      </c>
      <c r="B41" s="58" t="s">
        <v>113</v>
      </c>
      <c r="C41" s="58"/>
      <c r="D41" s="37">
        <v>29088</v>
      </c>
      <c r="E41" s="38"/>
    </row>
    <row r="42" spans="1:5" x14ac:dyDescent="0.25">
      <c r="A42" s="4" t="s">
        <v>44</v>
      </c>
      <c r="B42" s="58" t="s">
        <v>68</v>
      </c>
      <c r="C42" s="58"/>
      <c r="D42" s="42">
        <v>49670.49</v>
      </c>
      <c r="E42" s="42"/>
    </row>
    <row r="43" spans="1:5" x14ac:dyDescent="0.25">
      <c r="A43" s="4" t="s">
        <v>48</v>
      </c>
      <c r="B43" s="39" t="s">
        <v>69</v>
      </c>
      <c r="C43" s="40"/>
      <c r="D43" s="42">
        <v>16820.66</v>
      </c>
      <c r="E43" s="42"/>
    </row>
    <row r="44" spans="1:5" x14ac:dyDescent="0.25">
      <c r="A44" s="4" t="s">
        <v>46</v>
      </c>
      <c r="B44" s="41" t="s">
        <v>70</v>
      </c>
      <c r="C44" s="41"/>
      <c r="D44" s="42">
        <v>14321.87</v>
      </c>
      <c r="E44" s="42"/>
    </row>
    <row r="45" spans="1:5" ht="15.75" thickBot="1" x14ac:dyDescent="0.3">
      <c r="A45" s="4" t="s">
        <v>104</v>
      </c>
      <c r="B45" s="41" t="s">
        <v>105</v>
      </c>
      <c r="C45" s="41"/>
      <c r="D45" s="42">
        <v>2599.16</v>
      </c>
      <c r="E45" s="42"/>
    </row>
    <row r="46" spans="1:5" x14ac:dyDescent="0.25">
      <c r="A46" s="34" t="s">
        <v>35</v>
      </c>
      <c r="B46" s="59" t="s">
        <v>23</v>
      </c>
      <c r="C46" s="59"/>
      <c r="D46" s="60">
        <v>60374.09</v>
      </c>
      <c r="E46" s="60"/>
    </row>
    <row r="47" spans="1:5" x14ac:dyDescent="0.25">
      <c r="A47" s="4" t="s">
        <v>42</v>
      </c>
      <c r="B47" s="58" t="s">
        <v>24</v>
      </c>
      <c r="C47" s="58"/>
      <c r="D47" s="42">
        <v>24800.02</v>
      </c>
      <c r="E47" s="42"/>
    </row>
    <row r="48" spans="1:5" x14ac:dyDescent="0.25">
      <c r="A48" s="4" t="s">
        <v>73</v>
      </c>
      <c r="B48" s="44" t="s">
        <v>74</v>
      </c>
      <c r="C48" s="45"/>
      <c r="D48" s="37">
        <v>6253.25</v>
      </c>
      <c r="E48" s="43"/>
    </row>
    <row r="49" spans="1:5" ht="15" customHeight="1" x14ac:dyDescent="0.25">
      <c r="A49" s="4" t="s">
        <v>51</v>
      </c>
      <c r="B49" s="44" t="s">
        <v>75</v>
      </c>
      <c r="C49" s="45"/>
      <c r="D49" s="37">
        <v>10127.27</v>
      </c>
      <c r="E49" s="43"/>
    </row>
    <row r="50" spans="1:5" ht="15" customHeight="1" x14ac:dyDescent="0.25">
      <c r="A50" s="4" t="s">
        <v>38</v>
      </c>
      <c r="B50" s="20" t="s">
        <v>76</v>
      </c>
      <c r="C50" s="21"/>
      <c r="D50" s="37">
        <v>2710.31</v>
      </c>
      <c r="E50" s="38"/>
    </row>
    <row r="51" spans="1:5" ht="15" customHeight="1" x14ac:dyDescent="0.25">
      <c r="A51" s="4" t="s">
        <v>40</v>
      </c>
      <c r="B51" s="20" t="s">
        <v>77</v>
      </c>
      <c r="C51" s="21"/>
      <c r="D51" s="37">
        <v>9472.19</v>
      </c>
      <c r="E51" s="38"/>
    </row>
    <row r="52" spans="1:5" ht="15" customHeight="1" x14ac:dyDescent="0.25">
      <c r="A52" s="4" t="s">
        <v>52</v>
      </c>
      <c r="B52" s="20" t="s">
        <v>53</v>
      </c>
      <c r="C52" s="21"/>
      <c r="D52" s="35">
        <v>15175.2</v>
      </c>
      <c r="E52" s="36"/>
    </row>
    <row r="53" spans="1:5" ht="15" customHeight="1" x14ac:dyDescent="0.25">
      <c r="A53" s="4" t="s">
        <v>56</v>
      </c>
      <c r="B53" s="39" t="s">
        <v>78</v>
      </c>
      <c r="C53" s="40"/>
      <c r="D53" s="35">
        <v>26783.31</v>
      </c>
      <c r="E53" s="36"/>
    </row>
    <row r="54" spans="1:5" ht="15" customHeight="1" x14ac:dyDescent="0.25">
      <c r="A54" s="4" t="s">
        <v>57</v>
      </c>
      <c r="B54" s="24" t="s">
        <v>79</v>
      </c>
      <c r="C54" s="26"/>
      <c r="D54" s="35">
        <v>55456.25</v>
      </c>
      <c r="E54" s="36"/>
    </row>
    <row r="55" spans="1:5" ht="15" customHeight="1" x14ac:dyDescent="0.25">
      <c r="A55" s="4" t="s">
        <v>80</v>
      </c>
      <c r="B55" s="24" t="s">
        <v>81</v>
      </c>
      <c r="C55" s="26"/>
      <c r="D55" s="35">
        <v>2800</v>
      </c>
      <c r="E55" s="36"/>
    </row>
    <row r="56" spans="1:5" ht="15" customHeight="1" x14ac:dyDescent="0.25">
      <c r="A56" s="4" t="s">
        <v>89</v>
      </c>
      <c r="B56" s="24" t="s">
        <v>90</v>
      </c>
      <c r="C56" s="26"/>
      <c r="D56" s="35">
        <v>1800</v>
      </c>
      <c r="E56" s="36"/>
    </row>
    <row r="57" spans="1:5" ht="15" customHeight="1" x14ac:dyDescent="0.25">
      <c r="A57" s="4" t="s">
        <v>106</v>
      </c>
      <c r="B57" s="27" t="s">
        <v>91</v>
      </c>
      <c r="C57" s="30"/>
      <c r="D57" s="37">
        <v>457197.99</v>
      </c>
      <c r="E57" s="38"/>
    </row>
    <row r="58" spans="1:5" ht="15" customHeight="1" x14ac:dyDescent="0.25">
      <c r="A58" s="4" t="s">
        <v>92</v>
      </c>
      <c r="B58" s="27" t="s">
        <v>93</v>
      </c>
      <c r="C58" s="30"/>
      <c r="D58" s="37">
        <v>1000</v>
      </c>
      <c r="E58" s="38"/>
    </row>
    <row r="59" spans="1:5" ht="15" customHeight="1" x14ac:dyDescent="0.25">
      <c r="A59" s="4" t="s">
        <v>82</v>
      </c>
      <c r="B59" s="24" t="s">
        <v>83</v>
      </c>
      <c r="C59" s="26"/>
      <c r="D59" s="35">
        <v>96.83</v>
      </c>
      <c r="E59" s="36"/>
    </row>
    <row r="60" spans="1:5" ht="15" customHeight="1" x14ac:dyDescent="0.25">
      <c r="A60" s="4" t="s">
        <v>45</v>
      </c>
      <c r="B60" s="24" t="s">
        <v>84</v>
      </c>
      <c r="C60" s="26"/>
      <c r="D60" s="35">
        <v>114324.79</v>
      </c>
      <c r="E60" s="36"/>
    </row>
    <row r="61" spans="1:5" ht="15" customHeight="1" x14ac:dyDescent="0.25">
      <c r="A61" s="4" t="s">
        <v>49</v>
      </c>
      <c r="B61" s="24" t="s">
        <v>85</v>
      </c>
      <c r="C61" s="26"/>
      <c r="D61" s="35">
        <v>77914.649999999994</v>
      </c>
      <c r="E61" s="36"/>
    </row>
    <row r="62" spans="1:5" ht="15" customHeight="1" x14ac:dyDescent="0.25">
      <c r="A62" s="4" t="s">
        <v>47</v>
      </c>
      <c r="B62" s="24" t="s">
        <v>86</v>
      </c>
      <c r="C62" s="21"/>
      <c r="D62" s="35">
        <v>4908.71</v>
      </c>
      <c r="E62" s="36"/>
    </row>
    <row r="63" spans="1:5" ht="15" customHeight="1" x14ac:dyDescent="0.25">
      <c r="A63" s="4" t="s">
        <v>94</v>
      </c>
      <c r="B63" s="39" t="s">
        <v>95</v>
      </c>
      <c r="C63" s="40"/>
      <c r="D63" s="35">
        <v>10168.459999999999</v>
      </c>
      <c r="E63" s="36"/>
    </row>
    <row r="64" spans="1:5" ht="15" customHeight="1" x14ac:dyDescent="0.25">
      <c r="A64" s="4" t="s">
        <v>96</v>
      </c>
      <c r="B64" s="39" t="s">
        <v>97</v>
      </c>
      <c r="C64" s="40"/>
      <c r="D64" s="37">
        <v>200000</v>
      </c>
      <c r="E64" s="38"/>
    </row>
    <row r="65" spans="1:6" ht="15" customHeight="1" x14ac:dyDescent="0.25">
      <c r="A65" s="4" t="s">
        <v>98</v>
      </c>
      <c r="B65" s="39" t="s">
        <v>99</v>
      </c>
      <c r="C65" s="40"/>
      <c r="D65" s="37">
        <v>100869.56</v>
      </c>
      <c r="E65" s="38"/>
    </row>
    <row r="66" spans="1:6" x14ac:dyDescent="0.25">
      <c r="A66" s="4"/>
      <c r="B66" s="51" t="s">
        <v>16</v>
      </c>
      <c r="C66" s="51"/>
      <c r="D66" s="57">
        <f>SUM(D25:E65)</f>
        <v>5826424.2454000004</v>
      </c>
      <c r="E66" s="57"/>
      <c r="F66" s="8"/>
    </row>
    <row r="67" spans="1:6" x14ac:dyDescent="0.25">
      <c r="A67" s="51" t="s">
        <v>25</v>
      </c>
      <c r="B67" s="51"/>
      <c r="C67" s="51"/>
      <c r="D67" s="51"/>
      <c r="E67" s="52"/>
    </row>
    <row r="68" spans="1:6" ht="12" customHeight="1" x14ac:dyDescent="0.25">
      <c r="A68" s="53" t="s">
        <v>29</v>
      </c>
      <c r="B68" s="53" t="s">
        <v>19</v>
      </c>
      <c r="C68" s="53" t="s">
        <v>26</v>
      </c>
      <c r="D68" s="49" t="s">
        <v>27</v>
      </c>
      <c r="E68" s="49" t="s">
        <v>28</v>
      </c>
    </row>
    <row r="69" spans="1:6" ht="12.75" customHeight="1" x14ac:dyDescent="0.25">
      <c r="A69" s="53"/>
      <c r="B69" s="53"/>
      <c r="C69" s="53"/>
      <c r="D69" s="50"/>
      <c r="E69" s="50"/>
    </row>
    <row r="70" spans="1:6" ht="15" customHeight="1" x14ac:dyDescent="0.25">
      <c r="A70" s="4" t="str">
        <f>A25</f>
        <v>0.1.02</v>
      </c>
      <c r="B70" s="9" t="str">
        <f>B25</f>
        <v>Recursos Oriundos de Impostos - 23%</v>
      </c>
      <c r="C70" s="13">
        <f>D25</f>
        <v>3630853.3654000005</v>
      </c>
      <c r="D70" s="15">
        <v>2765285.25</v>
      </c>
      <c r="E70" s="11">
        <f>D70-C70</f>
        <v>-865568.11540000048</v>
      </c>
    </row>
    <row r="71" spans="1:6" ht="15" customHeight="1" x14ac:dyDescent="0.25">
      <c r="A71" s="4" t="str">
        <f>A26</f>
        <v>0.2.02</v>
      </c>
      <c r="B71" s="29" t="str">
        <f>B26</f>
        <v>Rendimentos de Aplicação de Recursos Próprios</v>
      </c>
      <c r="C71" s="13">
        <f>D26</f>
        <v>14559.13</v>
      </c>
      <c r="D71" s="15">
        <v>1299.3</v>
      </c>
      <c r="E71" s="11">
        <f t="shared" ref="E71:E110" si="0">D71-C71</f>
        <v>-13259.83</v>
      </c>
    </row>
    <row r="72" spans="1:6" ht="15" customHeight="1" x14ac:dyDescent="0.25">
      <c r="A72" s="4" t="str">
        <f>A27</f>
        <v>0.2.06</v>
      </c>
      <c r="B72" s="29" t="str">
        <f>B27</f>
        <v>Taxa de Fiscalização de Vigilância Sanitária</v>
      </c>
      <c r="C72" s="13">
        <f>D27</f>
        <v>30150.77</v>
      </c>
      <c r="D72" s="15">
        <v>23231.93</v>
      </c>
      <c r="E72" s="11">
        <f t="shared" si="0"/>
        <v>-6918.84</v>
      </c>
    </row>
    <row r="73" spans="1:6" ht="15" customHeight="1" x14ac:dyDescent="0.25">
      <c r="A73" s="4" t="str">
        <f>A28</f>
        <v>0.2.38.189</v>
      </c>
      <c r="B73" s="29" t="str">
        <f>B28</f>
        <v>Incentivo Financeiro - Capitação Ponderada</v>
      </c>
      <c r="C73" s="13">
        <f>D28</f>
        <v>296668.11</v>
      </c>
      <c r="D73" s="15">
        <v>289424.75</v>
      </c>
      <c r="E73" s="11">
        <f t="shared" si="0"/>
        <v>-7243.359999999986</v>
      </c>
    </row>
    <row r="74" spans="1:6" ht="15" customHeight="1" x14ac:dyDescent="0.25">
      <c r="A74" s="4" t="str">
        <f>A29</f>
        <v>0.2.38.190</v>
      </c>
      <c r="B74" s="29" t="str">
        <f>B29</f>
        <v>Incentivo Financeiro - Desempenho</v>
      </c>
      <c r="C74" s="13">
        <f>D29</f>
        <v>54827</v>
      </c>
      <c r="D74" s="15">
        <v>54631.360000000001</v>
      </c>
      <c r="E74" s="11">
        <f t="shared" si="0"/>
        <v>-195.63999999999942</v>
      </c>
    </row>
    <row r="75" spans="1:6" ht="15" customHeight="1" x14ac:dyDescent="0.25">
      <c r="A75" s="4" t="str">
        <f>A30</f>
        <v>0.2.38.51</v>
      </c>
      <c r="B75" s="29" t="str">
        <f>B30</f>
        <v>Agente Comunitário de Saúde</v>
      </c>
      <c r="C75" s="13">
        <f>D30</f>
        <v>117800</v>
      </c>
      <c r="D75" s="15">
        <v>83670.05</v>
      </c>
      <c r="E75" s="11">
        <f t="shared" si="0"/>
        <v>-34129.949999999997</v>
      </c>
    </row>
    <row r="76" spans="1:6" ht="15" customHeight="1" x14ac:dyDescent="0.25">
      <c r="A76" s="4" t="str">
        <f>A31</f>
        <v>0.2.38.186</v>
      </c>
      <c r="B76" s="29" t="str">
        <f>B31</f>
        <v>Ações estratégicas - Saúde na Hora</v>
      </c>
      <c r="C76" s="13">
        <f>D31</f>
        <v>91264</v>
      </c>
      <c r="D76" s="15">
        <v>91264</v>
      </c>
      <c r="E76" s="11">
        <f t="shared" si="0"/>
        <v>0</v>
      </c>
    </row>
    <row r="77" spans="1:6" ht="15" customHeight="1" x14ac:dyDescent="0.25">
      <c r="A77" s="4" t="str">
        <f>A32</f>
        <v>0.2.38.53</v>
      </c>
      <c r="B77" s="29" t="str">
        <f>B32</f>
        <v>Ações estratégicas - Saúde Bucal</v>
      </c>
      <c r="C77" s="13">
        <f>D32</f>
        <v>9812</v>
      </c>
      <c r="D77" s="15">
        <v>9812</v>
      </c>
      <c r="E77" s="11">
        <f t="shared" si="0"/>
        <v>0</v>
      </c>
    </row>
    <row r="78" spans="1:6" ht="15" customHeight="1" x14ac:dyDescent="0.25">
      <c r="A78" s="4" t="str">
        <f>A33</f>
        <v>0.2.38.178</v>
      </c>
      <c r="B78" s="29" t="str">
        <f>B33</f>
        <v>Programa de informatização - APS</v>
      </c>
      <c r="C78" s="13">
        <f>D33</f>
        <v>20400</v>
      </c>
      <c r="D78" s="15">
        <v>0</v>
      </c>
      <c r="E78" s="11">
        <f t="shared" si="0"/>
        <v>-20400</v>
      </c>
    </row>
    <row r="79" spans="1:6" ht="15" customHeight="1" x14ac:dyDescent="0.25">
      <c r="A79" s="4" t="str">
        <f>A34</f>
        <v>0.2.38.56</v>
      </c>
      <c r="B79" s="29" t="str">
        <f>B34</f>
        <v>MAC - exames federal</v>
      </c>
      <c r="C79" s="13">
        <f>D34</f>
        <v>45689.24</v>
      </c>
      <c r="D79" s="15">
        <v>10982</v>
      </c>
      <c r="E79" s="11">
        <f t="shared" si="0"/>
        <v>-34707.24</v>
      </c>
    </row>
    <row r="80" spans="1:6" ht="15" customHeight="1" x14ac:dyDescent="0.25">
      <c r="A80" s="4" t="str">
        <f>A35</f>
        <v>0.2.38.57</v>
      </c>
      <c r="B80" s="29" t="str">
        <f>B35</f>
        <v>Assistência farmacêutica</v>
      </c>
      <c r="C80" s="13">
        <f>D35</f>
        <v>16742.240000000002</v>
      </c>
      <c r="D80" s="15">
        <v>4485.43</v>
      </c>
      <c r="E80" s="11">
        <f t="shared" si="0"/>
        <v>-12256.810000000001</v>
      </c>
    </row>
    <row r="81" spans="1:5" x14ac:dyDescent="0.25">
      <c r="A81" s="4" t="str">
        <f>A36</f>
        <v>0.2.38.63</v>
      </c>
      <c r="B81" s="29" t="str">
        <f>B36</f>
        <v>Vigilância epidemiológica - federal</v>
      </c>
      <c r="C81" s="13">
        <f>D36</f>
        <v>15585.63</v>
      </c>
      <c r="D81" s="15">
        <v>14603.66</v>
      </c>
      <c r="E81" s="11">
        <f t="shared" si="0"/>
        <v>-981.96999999999935</v>
      </c>
    </row>
    <row r="82" spans="1:5" ht="15" customHeight="1" x14ac:dyDescent="0.25">
      <c r="A82" s="4" t="str">
        <f>A37</f>
        <v>0.2.38.62</v>
      </c>
      <c r="B82" s="29" t="str">
        <f>B37</f>
        <v>Vigilânia Sanitária Federal</v>
      </c>
      <c r="C82" s="13">
        <f>D37</f>
        <v>4000</v>
      </c>
      <c r="D82" s="15">
        <v>4000</v>
      </c>
      <c r="E82" s="11">
        <f t="shared" si="0"/>
        <v>0</v>
      </c>
    </row>
    <row r="83" spans="1:5" ht="15" customHeight="1" x14ac:dyDescent="0.25">
      <c r="A83" s="4" t="str">
        <f>A38</f>
        <v>0.2.38.209</v>
      </c>
      <c r="B83" s="29" t="str">
        <f>B38</f>
        <v>COVID - Portaria 3978</v>
      </c>
      <c r="C83" s="13">
        <f>D38</f>
        <v>60000</v>
      </c>
      <c r="D83" s="15">
        <v>60000</v>
      </c>
      <c r="E83" s="11">
        <f t="shared" si="0"/>
        <v>0</v>
      </c>
    </row>
    <row r="84" spans="1:5" ht="15" customHeight="1" x14ac:dyDescent="0.25">
      <c r="A84" s="4" t="str">
        <f>A39</f>
        <v>0.2.38.210</v>
      </c>
      <c r="B84" s="29" t="str">
        <f>B39</f>
        <v>COVID - Portaria 3617</v>
      </c>
      <c r="C84" s="13">
        <f>D39</f>
        <v>3339.7</v>
      </c>
      <c r="D84" s="15">
        <v>0</v>
      </c>
      <c r="E84" s="11">
        <f t="shared" si="0"/>
        <v>-3339.7</v>
      </c>
    </row>
    <row r="85" spans="1:5" ht="15" customHeight="1" x14ac:dyDescent="0.25">
      <c r="A85" s="4" t="str">
        <f t="shared" ref="A85:B86" si="1">A40</f>
        <v>0.2.38.219</v>
      </c>
      <c r="B85" s="31" t="str">
        <f t="shared" si="1"/>
        <v>COVID - Portaria 331</v>
      </c>
      <c r="C85" s="13">
        <f t="shared" ref="C85:C86" si="2">D40</f>
        <v>120000</v>
      </c>
      <c r="D85" s="32">
        <v>22185.98</v>
      </c>
      <c r="E85" s="32">
        <f t="shared" si="0"/>
        <v>-97814.02</v>
      </c>
    </row>
    <row r="86" spans="1:5" ht="15" customHeight="1" x14ac:dyDescent="0.25">
      <c r="A86" s="4" t="str">
        <f t="shared" si="1"/>
        <v>0.2.38.220</v>
      </c>
      <c r="B86" s="31" t="str">
        <f t="shared" si="1"/>
        <v>COVID - Portaria 377</v>
      </c>
      <c r="C86" s="13">
        <f t="shared" si="2"/>
        <v>29088</v>
      </c>
      <c r="D86" s="32">
        <v>0</v>
      </c>
      <c r="E86" s="32">
        <f t="shared" si="0"/>
        <v>-29088</v>
      </c>
    </row>
    <row r="87" spans="1:5" ht="15" customHeight="1" x14ac:dyDescent="0.25">
      <c r="A87" s="4" t="str">
        <f t="shared" ref="A87:B110" si="3">A42</f>
        <v>0.2.67.58</v>
      </c>
      <c r="B87" s="29" t="str">
        <f t="shared" si="3"/>
        <v>Estado - Co financiamento ESF</v>
      </c>
      <c r="C87" s="13">
        <f t="shared" ref="C87:C110" si="4">D42</f>
        <v>49670.49</v>
      </c>
      <c r="D87" s="25">
        <v>5697.46</v>
      </c>
      <c r="E87" s="25">
        <f t="shared" si="0"/>
        <v>-43973.03</v>
      </c>
    </row>
    <row r="88" spans="1:5" ht="15" customHeight="1" x14ac:dyDescent="0.25">
      <c r="A88" s="4" t="str">
        <f t="shared" si="3"/>
        <v>0.2.67.59</v>
      </c>
      <c r="B88" s="29" t="str">
        <f t="shared" si="3"/>
        <v>Estado - NASF</v>
      </c>
      <c r="C88" s="13">
        <f t="shared" si="4"/>
        <v>16820.66</v>
      </c>
      <c r="D88" s="15">
        <v>0</v>
      </c>
      <c r="E88" s="11">
        <f t="shared" si="0"/>
        <v>-16820.66</v>
      </c>
    </row>
    <row r="89" spans="1:5" ht="15" customHeight="1" x14ac:dyDescent="0.25">
      <c r="A89" s="4" t="str">
        <f t="shared" si="3"/>
        <v>0.2.67.61</v>
      </c>
      <c r="B89" s="29" t="str">
        <f t="shared" si="3"/>
        <v>Estado - farmácia básica</v>
      </c>
      <c r="C89" s="13">
        <f t="shared" si="4"/>
        <v>14321.87</v>
      </c>
      <c r="D89" s="15">
        <v>7849.87</v>
      </c>
      <c r="E89" s="11">
        <f t="shared" si="0"/>
        <v>-6472.0000000000009</v>
      </c>
    </row>
    <row r="90" spans="1:5" ht="15" customHeight="1" x14ac:dyDescent="0.25">
      <c r="A90" s="4" t="str">
        <f t="shared" si="3"/>
        <v>0.2.79.207</v>
      </c>
      <c r="B90" s="29" t="str">
        <f t="shared" si="3"/>
        <v>emenda impositiva estado - ampliação saúde</v>
      </c>
      <c r="C90" s="13">
        <f t="shared" si="4"/>
        <v>2599.16</v>
      </c>
      <c r="D90" s="28">
        <v>0</v>
      </c>
      <c r="E90" s="28">
        <f t="shared" si="0"/>
        <v>-2599.16</v>
      </c>
    </row>
    <row r="91" spans="1:5" ht="15" customHeight="1" x14ac:dyDescent="0.25">
      <c r="A91" s="4" t="str">
        <f t="shared" si="3"/>
        <v>0.6.06</v>
      </c>
      <c r="B91" s="29" t="str">
        <f t="shared" si="3"/>
        <v>Superávit de Taxa de Fisc. De Vigilância Sanitária</v>
      </c>
      <c r="C91" s="13">
        <f t="shared" si="4"/>
        <v>60374.09</v>
      </c>
      <c r="D91" s="15">
        <v>0</v>
      </c>
      <c r="E91" s="11">
        <f t="shared" si="0"/>
        <v>-60374.09</v>
      </c>
    </row>
    <row r="92" spans="1:5" ht="15" customHeight="1" x14ac:dyDescent="0.25">
      <c r="A92" s="4" t="str">
        <f t="shared" si="3"/>
        <v>0.6.38.51</v>
      </c>
      <c r="B92" s="29" t="str">
        <f t="shared" si="3"/>
        <v>Superávit - PACS</v>
      </c>
      <c r="C92" s="13">
        <f t="shared" si="4"/>
        <v>24800.02</v>
      </c>
      <c r="D92" s="28">
        <v>24800.02</v>
      </c>
      <c r="E92" s="28">
        <f t="shared" si="0"/>
        <v>0</v>
      </c>
    </row>
    <row r="93" spans="1:5" ht="15" customHeight="1" x14ac:dyDescent="0.25">
      <c r="A93" s="4" t="str">
        <f t="shared" si="3"/>
        <v>0.6.38.189</v>
      </c>
      <c r="B93" s="29" t="str">
        <f t="shared" si="3"/>
        <v>Superávit - Capitação ponderada</v>
      </c>
      <c r="C93" s="13">
        <f t="shared" si="4"/>
        <v>6253.25</v>
      </c>
      <c r="D93" s="15">
        <v>6253.25</v>
      </c>
      <c r="E93" s="11">
        <f t="shared" si="0"/>
        <v>0</v>
      </c>
    </row>
    <row r="94" spans="1:5" ht="15" customHeight="1" x14ac:dyDescent="0.25">
      <c r="A94" s="4" t="str">
        <f t="shared" si="3"/>
        <v>0.6.38.56</v>
      </c>
      <c r="B94" s="29" t="str">
        <f t="shared" si="3"/>
        <v>Superávit - MAC</v>
      </c>
      <c r="C94" s="13">
        <f t="shared" si="4"/>
        <v>10127.27</v>
      </c>
      <c r="D94" s="15">
        <v>0</v>
      </c>
      <c r="E94" s="11">
        <f t="shared" si="0"/>
        <v>-10127.27</v>
      </c>
    </row>
    <row r="95" spans="1:5" ht="15" customHeight="1" x14ac:dyDescent="0.25">
      <c r="A95" s="4" t="str">
        <f t="shared" si="3"/>
        <v>0.6.38.57</v>
      </c>
      <c r="B95" s="29" t="str">
        <f t="shared" si="3"/>
        <v>Superávit - farmácia básica</v>
      </c>
      <c r="C95" s="13">
        <f t="shared" si="4"/>
        <v>2710.31</v>
      </c>
      <c r="D95" s="15">
        <v>2400.2199999999998</v>
      </c>
      <c r="E95" s="12">
        <f t="shared" si="0"/>
        <v>-310.09000000000015</v>
      </c>
    </row>
    <row r="96" spans="1:5" ht="15" customHeight="1" x14ac:dyDescent="0.25">
      <c r="A96" s="4" t="str">
        <f t="shared" si="3"/>
        <v>0.6.38.63</v>
      </c>
      <c r="B96" s="29" t="str">
        <f t="shared" si="3"/>
        <v>Superávit - vigilância epidemiologica</v>
      </c>
      <c r="C96" s="13">
        <f t="shared" si="4"/>
        <v>9472.19</v>
      </c>
      <c r="D96" s="15">
        <v>9472.19</v>
      </c>
      <c r="E96" s="11">
        <f t="shared" si="0"/>
        <v>0</v>
      </c>
    </row>
    <row r="97" spans="1:5" ht="15" customHeight="1" x14ac:dyDescent="0.25">
      <c r="A97" s="4" t="str">
        <f t="shared" si="3"/>
        <v>0.6.38.78</v>
      </c>
      <c r="B97" s="29" t="str">
        <f t="shared" si="3"/>
        <v>Superávit - PSE</v>
      </c>
      <c r="C97" s="13">
        <f t="shared" si="4"/>
        <v>15175.2</v>
      </c>
      <c r="D97" s="17">
        <v>0</v>
      </c>
      <c r="E97" s="17">
        <f t="shared" si="0"/>
        <v>-15175.2</v>
      </c>
    </row>
    <row r="98" spans="1:5" ht="15" customHeight="1" x14ac:dyDescent="0.25">
      <c r="A98" s="4" t="str">
        <f t="shared" si="3"/>
        <v>0.6.38.177</v>
      </c>
      <c r="B98" s="29" t="str">
        <f t="shared" si="3"/>
        <v>Superávit - Implementação e fort ações cadastrais</v>
      </c>
      <c r="C98" s="13">
        <f t="shared" si="4"/>
        <v>26783.31</v>
      </c>
      <c r="D98" s="25">
        <v>0</v>
      </c>
      <c r="E98" s="25">
        <f t="shared" si="0"/>
        <v>-26783.31</v>
      </c>
    </row>
    <row r="99" spans="1:5" ht="15" customHeight="1" x14ac:dyDescent="0.25">
      <c r="A99" s="4" t="str">
        <f t="shared" si="3"/>
        <v>0.6.38.178</v>
      </c>
      <c r="B99" s="29" t="str">
        <f t="shared" si="3"/>
        <v>Superávit - Informatiza APS</v>
      </c>
      <c r="C99" s="13">
        <f t="shared" si="4"/>
        <v>55456.25</v>
      </c>
      <c r="D99" s="25">
        <v>19050.36</v>
      </c>
      <c r="E99" s="25">
        <f t="shared" si="0"/>
        <v>-36405.89</v>
      </c>
    </row>
    <row r="100" spans="1:5" ht="15" customHeight="1" x14ac:dyDescent="0.25">
      <c r="A100" s="4" t="str">
        <f t="shared" si="3"/>
        <v>0.6.38.193</v>
      </c>
      <c r="B100" s="29" t="str">
        <f t="shared" si="3"/>
        <v>Superávit - expansão e consolidação APS</v>
      </c>
      <c r="C100" s="13">
        <f t="shared" si="4"/>
        <v>2800</v>
      </c>
      <c r="D100" s="25">
        <v>0</v>
      </c>
      <c r="E100" s="25">
        <f t="shared" si="0"/>
        <v>-2800</v>
      </c>
    </row>
    <row r="101" spans="1:5" ht="15" customHeight="1" x14ac:dyDescent="0.25">
      <c r="A101" s="4" t="str">
        <f t="shared" si="3"/>
        <v>0.6.38.198</v>
      </c>
      <c r="B101" s="29" t="str">
        <f t="shared" si="3"/>
        <v>Superávit - COVID portaria 650</v>
      </c>
      <c r="C101" s="13">
        <f t="shared" si="4"/>
        <v>1800</v>
      </c>
      <c r="D101" s="25">
        <v>1800</v>
      </c>
      <c r="E101" s="25">
        <f t="shared" si="0"/>
        <v>0</v>
      </c>
    </row>
    <row r="102" spans="1:5" ht="15" customHeight="1" x14ac:dyDescent="0.25">
      <c r="A102" s="4" t="str">
        <f t="shared" si="3"/>
        <v>0.6.38.201</v>
      </c>
      <c r="B102" s="29" t="str">
        <f t="shared" si="3"/>
        <v>Superávit - emenda relatoria</v>
      </c>
      <c r="C102" s="13">
        <f t="shared" si="4"/>
        <v>457197.99</v>
      </c>
      <c r="D102" s="25">
        <v>132936</v>
      </c>
      <c r="E102" s="25">
        <f t="shared" si="0"/>
        <v>-324261.99</v>
      </c>
    </row>
    <row r="103" spans="1:5" ht="15" customHeight="1" x14ac:dyDescent="0.25">
      <c r="A103" s="4" t="str">
        <f t="shared" si="3"/>
        <v>0.6.38.208</v>
      </c>
      <c r="B103" s="29" t="str">
        <f t="shared" si="3"/>
        <v>Superávit - Saúde Jovem/Adolescente</v>
      </c>
      <c r="C103" s="13">
        <f t="shared" si="4"/>
        <v>1000</v>
      </c>
      <c r="D103" s="25">
        <v>0</v>
      </c>
      <c r="E103" s="25">
        <f t="shared" si="0"/>
        <v>-1000</v>
      </c>
    </row>
    <row r="104" spans="1:5" ht="15" customHeight="1" x14ac:dyDescent="0.25">
      <c r="A104" s="4" t="str">
        <f t="shared" si="3"/>
        <v>0.6.63.184</v>
      </c>
      <c r="B104" s="29" t="str">
        <f t="shared" si="3"/>
        <v>Superávit - convênio exames MAC estado</v>
      </c>
      <c r="C104" s="13">
        <f t="shared" si="4"/>
        <v>96.83</v>
      </c>
      <c r="D104" s="25">
        <v>96.83</v>
      </c>
      <c r="E104" s="25">
        <f t="shared" si="0"/>
        <v>0</v>
      </c>
    </row>
    <row r="105" spans="1:5" ht="15" customHeight="1" x14ac:dyDescent="0.25">
      <c r="A105" s="4" t="str">
        <f t="shared" si="3"/>
        <v>0.6.67.58</v>
      </c>
      <c r="B105" s="29" t="str">
        <f t="shared" si="3"/>
        <v>Superávit - estado ESF</v>
      </c>
      <c r="C105" s="13">
        <f t="shared" si="4"/>
        <v>114324.79</v>
      </c>
      <c r="D105" s="25">
        <v>20139.59</v>
      </c>
      <c r="E105" s="25">
        <f t="shared" si="0"/>
        <v>-94185.2</v>
      </c>
    </row>
    <row r="106" spans="1:5" ht="15" customHeight="1" x14ac:dyDescent="0.25">
      <c r="A106" s="4" t="str">
        <f t="shared" si="3"/>
        <v>0.6.67.59</v>
      </c>
      <c r="B106" s="29" t="str">
        <f t="shared" si="3"/>
        <v>Superávit - estado NASF</v>
      </c>
      <c r="C106" s="13">
        <f t="shared" si="4"/>
        <v>77914.649999999994</v>
      </c>
      <c r="D106" s="22">
        <v>0</v>
      </c>
      <c r="E106" s="22">
        <f t="shared" si="0"/>
        <v>-77914.649999999994</v>
      </c>
    </row>
    <row r="107" spans="1:5" ht="15" customHeight="1" x14ac:dyDescent="0.25">
      <c r="A107" s="4" t="str">
        <f t="shared" si="3"/>
        <v>0.6.67.61</v>
      </c>
      <c r="B107" s="29" t="str">
        <f t="shared" si="3"/>
        <v>Superávit - estado assistência farmacêutica</v>
      </c>
      <c r="C107" s="13">
        <f t="shared" si="4"/>
        <v>4908.71</v>
      </c>
      <c r="D107" s="16">
        <v>4716.71</v>
      </c>
      <c r="E107" s="16">
        <f t="shared" si="0"/>
        <v>-192</v>
      </c>
    </row>
    <row r="108" spans="1:5" ht="15" customHeight="1" x14ac:dyDescent="0.25">
      <c r="A108" s="4" t="str">
        <f t="shared" si="3"/>
        <v>0.6.78.203</v>
      </c>
      <c r="B108" s="29" t="str">
        <f t="shared" si="3"/>
        <v>Superávit - emenda MAC</v>
      </c>
      <c r="C108" s="13">
        <f t="shared" si="4"/>
        <v>10168.459999999999</v>
      </c>
      <c r="D108" s="28">
        <v>0</v>
      </c>
      <c r="E108" s="28">
        <f t="shared" si="0"/>
        <v>-10168.459999999999</v>
      </c>
    </row>
    <row r="109" spans="1:5" ht="15" customHeight="1" x14ac:dyDescent="0.25">
      <c r="A109" s="4" t="str">
        <f t="shared" si="3"/>
        <v>0.6.78.204</v>
      </c>
      <c r="B109" s="29" t="str">
        <f t="shared" si="3"/>
        <v>Superávit - emenda PAB</v>
      </c>
      <c r="C109" s="13">
        <f t="shared" si="4"/>
        <v>200000</v>
      </c>
      <c r="D109" s="28">
        <v>0</v>
      </c>
      <c r="E109" s="28">
        <f t="shared" si="0"/>
        <v>-200000</v>
      </c>
    </row>
    <row r="110" spans="1:5" ht="15" customHeight="1" x14ac:dyDescent="0.25">
      <c r="A110" s="4" t="str">
        <f t="shared" si="3"/>
        <v>0.6.79.207</v>
      </c>
      <c r="B110" s="29" t="str">
        <f t="shared" si="3"/>
        <v>Superávit - emenda impositiva estado - ampliação saúde</v>
      </c>
      <c r="C110" s="13">
        <f t="shared" si="4"/>
        <v>100869.56</v>
      </c>
      <c r="D110" s="28">
        <v>0</v>
      </c>
      <c r="E110" s="28">
        <f t="shared" si="0"/>
        <v>-100869.56</v>
      </c>
    </row>
    <row r="111" spans="1:5" x14ac:dyDescent="0.25">
      <c r="A111" s="5"/>
      <c r="B111" s="5" t="s">
        <v>16</v>
      </c>
      <c r="C111" s="14">
        <f>SUM(C70:C110)</f>
        <v>5826424.2454000004</v>
      </c>
      <c r="D111" s="14">
        <f>SUM(D70:D110)</f>
        <v>3670088.21</v>
      </c>
      <c r="E111" s="10">
        <f>SUM(E70:E95)</f>
        <v>-1266579.7754000004</v>
      </c>
    </row>
    <row r="112" spans="1:5" x14ac:dyDescent="0.25">
      <c r="A112" s="56" t="s">
        <v>54</v>
      </c>
      <c r="B112" s="56"/>
      <c r="C112" s="19">
        <f>(D70+D71)/D22*100%</f>
        <v>0.17525203649470408</v>
      </c>
      <c r="D112" s="18"/>
      <c r="E112" s="18"/>
    </row>
    <row r="113" spans="1:5" x14ac:dyDescent="0.25">
      <c r="A113" s="1"/>
    </row>
    <row r="114" spans="1:5" x14ac:dyDescent="0.25">
      <c r="A114" s="54" t="s">
        <v>114</v>
      </c>
      <c r="B114" s="55"/>
      <c r="C114" s="55"/>
      <c r="D114" s="55"/>
      <c r="E114" s="55"/>
    </row>
    <row r="115" spans="1:5" x14ac:dyDescent="0.25">
      <c r="A115" s="6"/>
      <c r="B115" s="7"/>
      <c r="C115" s="7"/>
      <c r="D115" s="7"/>
      <c r="E115" s="7"/>
    </row>
    <row r="117" spans="1:5" x14ac:dyDescent="0.25">
      <c r="A117" s="46" t="s">
        <v>107</v>
      </c>
      <c r="B117" s="47"/>
      <c r="C117" s="47"/>
      <c r="D117" s="47"/>
      <c r="E117" s="47"/>
    </row>
    <row r="118" spans="1:5" x14ac:dyDescent="0.25">
      <c r="A118" s="46" t="s">
        <v>108</v>
      </c>
      <c r="B118" s="48"/>
      <c r="C118" s="48"/>
      <c r="D118" s="48"/>
      <c r="E118" s="48"/>
    </row>
  </sheetData>
  <mergeCells count="119">
    <mergeCell ref="A1:D1"/>
    <mergeCell ref="A3:D3"/>
    <mergeCell ref="A5:D5"/>
    <mergeCell ref="A7:E7"/>
    <mergeCell ref="A8:C8"/>
    <mergeCell ref="D8:E8"/>
    <mergeCell ref="A12:C12"/>
    <mergeCell ref="D12:E12"/>
    <mergeCell ref="A13:C13"/>
    <mergeCell ref="D13:E13"/>
    <mergeCell ref="A9:C9"/>
    <mergeCell ref="D9:E9"/>
    <mergeCell ref="A10:C10"/>
    <mergeCell ref="D10:E10"/>
    <mergeCell ref="A11:C11"/>
    <mergeCell ref="D11:E11"/>
    <mergeCell ref="A14:C14"/>
    <mergeCell ref="D14:E14"/>
    <mergeCell ref="B26:C26"/>
    <mergeCell ref="D26:E26"/>
    <mergeCell ref="A21:C21"/>
    <mergeCell ref="D21:E21"/>
    <mergeCell ref="A22:C22"/>
    <mergeCell ref="D22:E22"/>
    <mergeCell ref="A23:E23"/>
    <mergeCell ref="A18:C18"/>
    <mergeCell ref="D18:E18"/>
    <mergeCell ref="A19:C19"/>
    <mergeCell ref="D19:E19"/>
    <mergeCell ref="A20:C20"/>
    <mergeCell ref="D20:E20"/>
    <mergeCell ref="B27:C27"/>
    <mergeCell ref="D27:E27"/>
    <mergeCell ref="B46:C46"/>
    <mergeCell ref="D46:E46"/>
    <mergeCell ref="B24:C24"/>
    <mergeCell ref="D24:E24"/>
    <mergeCell ref="B25:C25"/>
    <mergeCell ref="D25:E25"/>
    <mergeCell ref="A15:C15"/>
    <mergeCell ref="D15:E15"/>
    <mergeCell ref="A16:C16"/>
    <mergeCell ref="D16:E16"/>
    <mergeCell ref="A17:C17"/>
    <mergeCell ref="D17:E17"/>
    <mergeCell ref="B40:C40"/>
    <mergeCell ref="B41:C41"/>
    <mergeCell ref="D40:E40"/>
    <mergeCell ref="D41:E41"/>
    <mergeCell ref="B31:C31"/>
    <mergeCell ref="D31:E31"/>
    <mergeCell ref="B32:C32"/>
    <mergeCell ref="D32:E32"/>
    <mergeCell ref="B28:C28"/>
    <mergeCell ref="D28:E28"/>
    <mergeCell ref="B29:C29"/>
    <mergeCell ref="D29:E29"/>
    <mergeCell ref="B30:C30"/>
    <mergeCell ref="D30:E30"/>
    <mergeCell ref="B36:C36"/>
    <mergeCell ref="D36:E36"/>
    <mergeCell ref="D39:E39"/>
    <mergeCell ref="B39:C39"/>
    <mergeCell ref="B33:C33"/>
    <mergeCell ref="D33:E33"/>
    <mergeCell ref="B34:C34"/>
    <mergeCell ref="D34:E34"/>
    <mergeCell ref="B35:C35"/>
    <mergeCell ref="D35:E35"/>
    <mergeCell ref="B66:C66"/>
    <mergeCell ref="D66:E66"/>
    <mergeCell ref="D56:E56"/>
    <mergeCell ref="D59:E59"/>
    <mergeCell ref="D60:E60"/>
    <mergeCell ref="D61:E61"/>
    <mergeCell ref="D52:E52"/>
    <mergeCell ref="B37:C37"/>
    <mergeCell ref="D37:E37"/>
    <mergeCell ref="B38:C38"/>
    <mergeCell ref="D38:E38"/>
    <mergeCell ref="B42:C42"/>
    <mergeCell ref="D42:E42"/>
    <mergeCell ref="B43:C43"/>
    <mergeCell ref="D43:E43"/>
    <mergeCell ref="B44:C44"/>
    <mergeCell ref="D44:E44"/>
    <mergeCell ref="B47:C47"/>
    <mergeCell ref="D47:E47"/>
    <mergeCell ref="A117:E117"/>
    <mergeCell ref="A118:E118"/>
    <mergeCell ref="D68:D69"/>
    <mergeCell ref="E68:E69"/>
    <mergeCell ref="A67:E67"/>
    <mergeCell ref="A68:A69"/>
    <mergeCell ref="B68:B69"/>
    <mergeCell ref="C68:C69"/>
    <mergeCell ref="A114:E114"/>
    <mergeCell ref="A112:B112"/>
    <mergeCell ref="D62:E62"/>
    <mergeCell ref="D57:E57"/>
    <mergeCell ref="D58:E58"/>
    <mergeCell ref="B64:C64"/>
    <mergeCell ref="D64:E64"/>
    <mergeCell ref="B65:C65"/>
    <mergeCell ref="D65:E65"/>
    <mergeCell ref="B45:C45"/>
    <mergeCell ref="D45:E45"/>
    <mergeCell ref="D48:E48"/>
    <mergeCell ref="B48:C48"/>
    <mergeCell ref="D49:E49"/>
    <mergeCell ref="B49:C49"/>
    <mergeCell ref="D50:E50"/>
    <mergeCell ref="D51:E51"/>
    <mergeCell ref="D55:E55"/>
    <mergeCell ref="B53:C53"/>
    <mergeCell ref="D53:E53"/>
    <mergeCell ref="D54:E54"/>
    <mergeCell ref="B63:C63"/>
    <mergeCell ref="D63:E6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2022-05-09T18:45:56Z</dcterms:modified>
</cp:coreProperties>
</file>