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3820"/>
  <bookViews>
    <workbookView xWindow="0" yWindow="0" windowWidth="20730" windowHeight="11760" tabRatio="557"/>
  </bookViews>
  <sheets>
    <sheet name="Orçamento - Proinfância - FNDE" sheetId="1" r:id="rId1"/>
    <sheet name="Cronograma Físico - Proinfância" sheetId="2" r:id="rId2"/>
  </sheets>
  <definedNames>
    <definedName name="_xlnm._FilterDatabase" localSheetId="1" hidden="1">'Cronograma Físico - Proinfância'!$A$8:$J$533</definedName>
    <definedName name="_xlnm._FilterDatabase" localSheetId="0" hidden="1">'Orçamento - Proinfância - FNDE'!$A$6:$I$541</definedName>
    <definedName name="_xlnm.Print_Area" localSheetId="0">'Orçamento - Proinfância - FNDE'!$A$1:$I$553</definedName>
    <definedName name="_xlnm.Print_Titles" localSheetId="1">'Cronograma Físico - Proinfância'!$1:$7</definedName>
    <definedName name="_xlnm.Print_Titles" localSheetId="0">'Orçamento - Proinfância - FNDE'!$1:$6</definedName>
  </definedNames>
  <calcPr calcId="124519"/>
</workbook>
</file>

<file path=xl/calcChain.xml><?xml version="1.0" encoding="utf-8"?>
<calcChain xmlns="http://schemas.openxmlformats.org/spreadsheetml/2006/main">
  <c r="J64" i="2"/>
  <c r="I64" s="1"/>
  <c r="Z518"/>
  <c r="Z519"/>
  <c r="Z520"/>
  <c r="Z521"/>
  <c r="Z522"/>
  <c r="Z523"/>
  <c r="Z524"/>
  <c r="Z525"/>
  <c r="Z526"/>
  <c r="Z527"/>
  <c r="Z528"/>
  <c r="Z529"/>
  <c r="Z530"/>
  <c r="Z531"/>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311"/>
  <c r="Z312"/>
  <c r="Z313"/>
  <c r="Z314"/>
  <c r="Z315"/>
  <c r="Z316"/>
  <c r="Z317"/>
  <c r="Z318"/>
  <c r="Z319"/>
  <c r="Z320"/>
  <c r="Z321"/>
  <c r="Z322"/>
  <c r="Z323"/>
  <c r="Z324"/>
  <c r="Z325"/>
  <c r="Z326"/>
  <c r="Z327"/>
  <c r="Z328"/>
  <c r="Z329"/>
  <c r="Z330"/>
  <c r="Z331"/>
  <c r="Z332"/>
  <c r="Z333"/>
  <c r="Z334"/>
  <c r="Z335"/>
  <c r="Z336"/>
  <c r="Z337"/>
  <c r="Z338"/>
  <c r="Z339"/>
  <c r="Z340"/>
  <c r="Z341"/>
  <c r="Z342"/>
  <c r="Z343"/>
  <c r="Z344"/>
  <c r="Z345"/>
  <c r="Z346"/>
  <c r="Z347"/>
  <c r="Z348"/>
  <c r="Z349"/>
  <c r="Z350"/>
  <c r="Z351"/>
  <c r="Z352"/>
  <c r="Z353"/>
  <c r="Z354"/>
  <c r="Z355"/>
  <c r="Z356"/>
  <c r="Z357"/>
  <c r="Z358"/>
  <c r="Z359"/>
  <c r="Z360"/>
  <c r="Z361"/>
  <c r="Z362"/>
  <c r="Z363"/>
  <c r="Z364"/>
  <c r="Z365"/>
  <c r="Z366"/>
  <c r="Z367"/>
  <c r="Z368"/>
  <c r="Z369"/>
  <c r="Z370"/>
  <c r="Z371"/>
  <c r="Z372"/>
  <c r="Z373"/>
  <c r="Z374"/>
  <c r="Z375"/>
  <c r="Z376"/>
  <c r="Z377"/>
  <c r="Z378"/>
  <c r="Z379"/>
  <c r="Z380"/>
  <c r="Z381"/>
  <c r="Z382"/>
  <c r="Z383"/>
  <c r="Z384"/>
  <c r="Z385"/>
  <c r="Z386"/>
  <c r="Z387"/>
  <c r="Z388"/>
  <c r="Z389"/>
  <c r="Z390"/>
  <c r="Z391"/>
  <c r="Z392"/>
  <c r="Z393"/>
  <c r="Z394"/>
  <c r="Z395"/>
  <c r="Z396"/>
  <c r="Z397"/>
  <c r="Z398"/>
  <c r="Z399"/>
  <c r="Z400"/>
  <c r="Z401"/>
  <c r="Z402"/>
  <c r="Z403"/>
  <c r="Z404"/>
  <c r="Z405"/>
  <c r="Z406"/>
  <c r="Z407"/>
  <c r="Z408"/>
  <c r="Z409"/>
  <c r="Z410"/>
  <c r="Z411"/>
  <c r="Z412"/>
  <c r="Z413"/>
  <c r="Z414"/>
  <c r="Z415"/>
  <c r="Z416"/>
  <c r="Z417"/>
  <c r="Z418"/>
  <c r="Z419"/>
  <c r="Z420"/>
  <c r="Z421"/>
  <c r="Z422"/>
  <c r="Z423"/>
  <c r="Z424"/>
  <c r="Z425"/>
  <c r="Z426"/>
  <c r="Z427"/>
  <c r="Z428"/>
  <c r="Z429"/>
  <c r="Z430"/>
  <c r="Z431"/>
  <c r="Z432"/>
  <c r="Z433"/>
  <c r="Z434"/>
  <c r="Z435"/>
  <c r="Z436"/>
  <c r="Z437"/>
  <c r="Z438"/>
  <c r="Z439"/>
  <c r="Z440"/>
  <c r="Z441"/>
  <c r="Z442"/>
  <c r="Z443"/>
  <c r="Z444"/>
  <c r="Z445"/>
  <c r="Z446"/>
  <c r="Z447"/>
  <c r="Z448"/>
  <c r="Z449"/>
  <c r="Z450"/>
  <c r="Z451"/>
  <c r="Z452"/>
  <c r="Z453"/>
  <c r="Z454"/>
  <c r="Z455"/>
  <c r="Z456"/>
  <c r="Z457"/>
  <c r="Z458"/>
  <c r="Z459"/>
  <c r="Z460"/>
  <c r="Z461"/>
  <c r="Z462"/>
  <c r="Z463"/>
  <c r="Z464"/>
  <c r="Z465"/>
  <c r="Z466"/>
  <c r="Z467"/>
  <c r="Z468"/>
  <c r="Z469"/>
  <c r="Z470"/>
  <c r="Z471"/>
  <c r="Z472"/>
  <c r="Z473"/>
  <c r="Z474"/>
  <c r="Z475"/>
  <c r="Z476"/>
  <c r="Z477"/>
  <c r="Z478"/>
  <c r="Z479"/>
  <c r="Z480"/>
  <c r="Z481"/>
  <c r="Z482"/>
  <c r="Z483"/>
  <c r="Z484"/>
  <c r="Z485"/>
  <c r="Z486"/>
  <c r="Z487"/>
  <c r="Z488"/>
  <c r="Z489"/>
  <c r="Z490"/>
  <c r="Z491"/>
  <c r="Z492"/>
  <c r="Z493"/>
  <c r="Z494"/>
  <c r="Z495"/>
  <c r="Z496"/>
  <c r="Z497"/>
  <c r="Z498"/>
  <c r="Z499"/>
  <c r="Z500"/>
  <c r="Z501"/>
  <c r="Z502"/>
  <c r="Z503"/>
  <c r="Z504"/>
  <c r="Z505"/>
  <c r="Z506"/>
  <c r="Z507"/>
  <c r="Z508"/>
  <c r="Z509"/>
  <c r="Z510"/>
  <c r="Z511"/>
  <c r="Z512"/>
  <c r="Z513"/>
  <c r="Z514"/>
  <c r="Z515"/>
  <c r="Z516"/>
  <c r="Z517"/>
  <c r="Z9"/>
  <c r="Z10"/>
  <c r="Z11"/>
  <c r="Z12"/>
  <c r="Z13"/>
  <c r="Z14"/>
  <c r="Z15"/>
  <c r="Z16"/>
  <c r="Z17"/>
  <c r="Z18"/>
  <c r="Z19"/>
  <c r="Z20"/>
  <c r="Z21"/>
  <c r="Z22"/>
  <c r="Z23"/>
  <c r="Z24"/>
  <c r="Z25"/>
  <c r="Z26"/>
  <c r="Z27"/>
  <c r="Z28"/>
  <c r="Z29"/>
  <c r="Z30"/>
  <c r="Z31"/>
  <c r="Z32"/>
  <c r="Z33"/>
  <c r="Z34"/>
  <c r="Z35"/>
  <c r="Z36"/>
  <c r="Z37"/>
  <c r="Z38"/>
  <c r="Z39"/>
  <c r="Z40"/>
  <c r="Z41"/>
  <c r="Z42"/>
  <c r="Z43"/>
  <c r="Z44"/>
  <c r="Z45"/>
  <c r="Z46"/>
  <c r="Z47"/>
  <c r="Z48"/>
  <c r="Z49"/>
  <c r="Z50"/>
  <c r="Z51"/>
  <c r="Z52"/>
  <c r="Z53"/>
  <c r="Z54"/>
  <c r="Z55"/>
  <c r="Z56"/>
  <c r="Z57"/>
  <c r="Z58"/>
  <c r="Z59"/>
  <c r="Z60"/>
  <c r="Z61"/>
  <c r="Z62"/>
  <c r="Z63"/>
  <c r="Z64"/>
  <c r="Z65"/>
  <c r="Z66"/>
  <c r="Z67"/>
  <c r="Z68"/>
  <c r="Z69"/>
  <c r="Z70"/>
  <c r="Z71"/>
  <c r="Z72"/>
  <c r="Z73"/>
  <c r="Z74"/>
  <c r="Z75"/>
  <c r="Z76"/>
  <c r="Z77"/>
  <c r="Z78"/>
  <c r="Z79"/>
  <c r="Z80"/>
  <c r="Z81"/>
  <c r="Z82"/>
  <c r="Z83"/>
  <c r="Z84"/>
  <c r="Z85"/>
  <c r="Z86"/>
  <c r="Z87"/>
  <c r="Z88"/>
  <c r="Z89"/>
  <c r="Z90"/>
  <c r="Z91"/>
  <c r="Z92"/>
  <c r="Z93"/>
  <c r="Z94"/>
  <c r="Z95"/>
  <c r="Z8"/>
  <c r="G521" i="1" l="1"/>
  <c r="F56"/>
  <c r="H56" l="1"/>
  <c r="I56" s="1"/>
  <c r="H130"/>
  <c r="I130" s="1"/>
  <c r="H9"/>
  <c r="I9" s="1"/>
  <c r="H10"/>
  <c r="I10"/>
  <c r="H8"/>
  <c r="H523"/>
  <c r="I523" s="1"/>
  <c r="H15" l="1"/>
  <c r="I15" s="1"/>
  <c r="I8"/>
  <c r="H291" l="1"/>
  <c r="I291" s="1"/>
  <c r="H522"/>
  <c r="I522" s="1"/>
  <c r="H511"/>
  <c r="I511" s="1"/>
  <c r="H525"/>
  <c r="I525" s="1"/>
  <c r="H532" i="2" l="1"/>
  <c r="J532" s="1"/>
  <c r="J533" s="1"/>
  <c r="J529"/>
  <c r="H529"/>
  <c r="H528"/>
  <c r="J528" s="1"/>
  <c r="H527"/>
  <c r="J527" s="1"/>
  <c r="J526"/>
  <c r="H526"/>
  <c r="H524"/>
  <c r="J524" s="1"/>
  <c r="H523"/>
  <c r="J523" s="1"/>
  <c r="J522"/>
  <c r="H522"/>
  <c r="H521"/>
  <c r="J521" s="1"/>
  <c r="H520"/>
  <c r="J520" s="1"/>
  <c r="J519"/>
  <c r="H519"/>
  <c r="H518"/>
  <c r="J518" s="1"/>
  <c r="J530" s="1"/>
  <c r="J515"/>
  <c r="H515"/>
  <c r="H514"/>
  <c r="J514" s="1"/>
  <c r="H513"/>
  <c r="J513" s="1"/>
  <c r="J512"/>
  <c r="H512"/>
  <c r="H511"/>
  <c r="J511" s="1"/>
  <c r="H510"/>
  <c r="J510" s="1"/>
  <c r="J509"/>
  <c r="H509"/>
  <c r="H508"/>
  <c r="J508" s="1"/>
  <c r="H507"/>
  <c r="J507" s="1"/>
  <c r="J506"/>
  <c r="H506"/>
  <c r="H505"/>
  <c r="J505" s="1"/>
  <c r="H504"/>
  <c r="J504" s="1"/>
  <c r="J516" s="1"/>
  <c r="H501"/>
  <c r="J501" s="1"/>
  <c r="H500"/>
  <c r="J500" s="1"/>
  <c r="J499"/>
  <c r="J502" s="1"/>
  <c r="H499"/>
  <c r="H496"/>
  <c r="J496" s="1"/>
  <c r="J495"/>
  <c r="H495"/>
  <c r="H494"/>
  <c r="J494" s="1"/>
  <c r="H493"/>
  <c r="J493" s="1"/>
  <c r="J492"/>
  <c r="H492"/>
  <c r="H490"/>
  <c r="J490" s="1"/>
  <c r="H488"/>
  <c r="J488" s="1"/>
  <c r="J487"/>
  <c r="H487"/>
  <c r="H486"/>
  <c r="J486" s="1"/>
  <c r="H485"/>
  <c r="J485" s="1"/>
  <c r="J484"/>
  <c r="H484"/>
  <c r="H483"/>
  <c r="J483" s="1"/>
  <c r="H481"/>
  <c r="J481" s="1"/>
  <c r="J480"/>
  <c r="H480"/>
  <c r="H478"/>
  <c r="J478" s="1"/>
  <c r="H477"/>
  <c r="J477" s="1"/>
  <c r="J476"/>
  <c r="H476"/>
  <c r="H474"/>
  <c r="J474" s="1"/>
  <c r="H473"/>
  <c r="J473" s="1"/>
  <c r="J472"/>
  <c r="H472"/>
  <c r="H471"/>
  <c r="J471" s="1"/>
  <c r="H470"/>
  <c r="J470" s="1"/>
  <c r="H466"/>
  <c r="J466" s="1"/>
  <c r="H465"/>
  <c r="J465" s="1"/>
  <c r="J467" s="1"/>
  <c r="H462"/>
  <c r="J462" s="1"/>
  <c r="H461"/>
  <c r="J461" s="1"/>
  <c r="J460"/>
  <c r="H460"/>
  <c r="H459"/>
  <c r="J459" s="1"/>
  <c r="H458"/>
  <c r="J458" s="1"/>
  <c r="J457"/>
  <c r="H457"/>
  <c r="H456"/>
  <c r="J456" s="1"/>
  <c r="H455"/>
  <c r="J455" s="1"/>
  <c r="J454"/>
  <c r="H454"/>
  <c r="H453"/>
  <c r="J453" s="1"/>
  <c r="H451"/>
  <c r="J451" s="1"/>
  <c r="J450"/>
  <c r="H450"/>
  <c r="H449"/>
  <c r="J449" s="1"/>
  <c r="H448"/>
  <c r="J448" s="1"/>
  <c r="J447"/>
  <c r="H447"/>
  <c r="H446"/>
  <c r="J446" s="1"/>
  <c r="H445"/>
  <c r="J445" s="1"/>
  <c r="J444"/>
  <c r="H444"/>
  <c r="H443"/>
  <c r="J443" s="1"/>
  <c r="H442"/>
  <c r="J442" s="1"/>
  <c r="J441"/>
  <c r="H441"/>
  <c r="H440"/>
  <c r="J440" s="1"/>
  <c r="H439"/>
  <c r="J439" s="1"/>
  <c r="J438"/>
  <c r="H438"/>
  <c r="H437"/>
  <c r="J437" s="1"/>
  <c r="H436"/>
  <c r="J436" s="1"/>
  <c r="J435"/>
  <c r="H435"/>
  <c r="H434"/>
  <c r="J434" s="1"/>
  <c r="H433"/>
  <c r="J433" s="1"/>
  <c r="J432"/>
  <c r="H432"/>
  <c r="H431"/>
  <c r="J431" s="1"/>
  <c r="H429"/>
  <c r="J429" s="1"/>
  <c r="J428"/>
  <c r="H428"/>
  <c r="H427"/>
  <c r="J427" s="1"/>
  <c r="H426"/>
  <c r="J426" s="1"/>
  <c r="J425"/>
  <c r="H425"/>
  <c r="H424"/>
  <c r="J424" s="1"/>
  <c r="H423"/>
  <c r="J423" s="1"/>
  <c r="J420"/>
  <c r="H420"/>
  <c r="H419"/>
  <c r="J419" s="1"/>
  <c r="H418"/>
  <c r="J418" s="1"/>
  <c r="J417"/>
  <c r="H417"/>
  <c r="H416"/>
  <c r="J416" s="1"/>
  <c r="H415"/>
  <c r="J415" s="1"/>
  <c r="J414"/>
  <c r="H414"/>
  <c r="H413"/>
  <c r="J413" s="1"/>
  <c r="H412"/>
  <c r="J412" s="1"/>
  <c r="J411"/>
  <c r="H411"/>
  <c r="H410"/>
  <c r="J410" s="1"/>
  <c r="H409"/>
  <c r="J409" s="1"/>
  <c r="J408"/>
  <c r="H408"/>
  <c r="H407"/>
  <c r="J407" s="1"/>
  <c r="J406"/>
  <c r="H406"/>
  <c r="J405"/>
  <c r="H405"/>
  <c r="H404"/>
  <c r="J404" s="1"/>
  <c r="H402"/>
  <c r="J402" s="1"/>
  <c r="J401"/>
  <c r="H401"/>
  <c r="H400"/>
  <c r="J400" s="1"/>
  <c r="H399"/>
  <c r="J399" s="1"/>
  <c r="J398"/>
  <c r="H398"/>
  <c r="H397"/>
  <c r="J397" s="1"/>
  <c r="H396"/>
  <c r="J396" s="1"/>
  <c r="J395"/>
  <c r="H395"/>
  <c r="H394"/>
  <c r="J394" s="1"/>
  <c r="H393"/>
  <c r="J393" s="1"/>
  <c r="J392"/>
  <c r="H392"/>
  <c r="H391"/>
  <c r="J391" s="1"/>
  <c r="H390"/>
  <c r="J390" s="1"/>
  <c r="J388"/>
  <c r="H388"/>
  <c r="H387"/>
  <c r="J387" s="1"/>
  <c r="J386"/>
  <c r="H386"/>
  <c r="J385"/>
  <c r="H385"/>
  <c r="H381"/>
  <c r="J381" s="1"/>
  <c r="J380"/>
  <c r="H380"/>
  <c r="H379"/>
  <c r="J379" s="1"/>
  <c r="H378"/>
  <c r="J378" s="1"/>
  <c r="J377"/>
  <c r="H377"/>
  <c r="H376"/>
  <c r="J376" s="1"/>
  <c r="J375"/>
  <c r="H375"/>
  <c r="J374"/>
  <c r="H374"/>
  <c r="H373"/>
  <c r="J373" s="1"/>
  <c r="H372"/>
  <c r="J372" s="1"/>
  <c r="J371"/>
  <c r="H371"/>
  <c r="H370"/>
  <c r="J370" s="1"/>
  <c r="H369"/>
  <c r="J369" s="1"/>
  <c r="J368"/>
  <c r="H368"/>
  <c r="H367"/>
  <c r="J367" s="1"/>
  <c r="J366"/>
  <c r="H366"/>
  <c r="J365"/>
  <c r="H365"/>
  <c r="H364"/>
  <c r="J364" s="1"/>
  <c r="H363"/>
  <c r="J363" s="1"/>
  <c r="J362"/>
  <c r="H362"/>
  <c r="H361"/>
  <c r="J361" s="1"/>
  <c r="H360"/>
  <c r="J360" s="1"/>
  <c r="J359"/>
  <c r="H359"/>
  <c r="H358"/>
  <c r="J358" s="1"/>
  <c r="J357"/>
  <c r="H357"/>
  <c r="J356"/>
  <c r="H356"/>
  <c r="H355"/>
  <c r="J355" s="1"/>
  <c r="H354"/>
  <c r="J354" s="1"/>
  <c r="J353"/>
  <c r="H353"/>
  <c r="H352"/>
  <c r="J352" s="1"/>
  <c r="J349"/>
  <c r="H349"/>
  <c r="H348"/>
  <c r="J348" s="1"/>
  <c r="J347"/>
  <c r="H347"/>
  <c r="J346"/>
  <c r="H346"/>
  <c r="H345"/>
  <c r="J345" s="1"/>
  <c r="H344"/>
  <c r="J344" s="1"/>
  <c r="J343"/>
  <c r="H343"/>
  <c r="H342"/>
  <c r="J342" s="1"/>
  <c r="H341"/>
  <c r="J341" s="1"/>
  <c r="J340"/>
  <c r="H340"/>
  <c r="H339"/>
  <c r="J339" s="1"/>
  <c r="J338"/>
  <c r="H338"/>
  <c r="J337"/>
  <c r="H337"/>
  <c r="H336"/>
  <c r="J336" s="1"/>
  <c r="H335"/>
  <c r="J335" s="1"/>
  <c r="J334"/>
  <c r="H334"/>
  <c r="H333"/>
  <c r="J333" s="1"/>
  <c r="H332"/>
  <c r="J332" s="1"/>
  <c r="J331"/>
  <c r="H331"/>
  <c r="H330"/>
  <c r="J330" s="1"/>
  <c r="J329"/>
  <c r="H329"/>
  <c r="H326"/>
  <c r="J326" s="1"/>
  <c r="H325"/>
  <c r="J325" s="1"/>
  <c r="J324"/>
  <c r="H324"/>
  <c r="H323"/>
  <c r="J323" s="1"/>
  <c r="J322"/>
  <c r="H322"/>
  <c r="J321"/>
  <c r="H321"/>
  <c r="H320"/>
  <c r="J320" s="1"/>
  <c r="H319"/>
  <c r="J319" s="1"/>
  <c r="J318"/>
  <c r="H318"/>
  <c r="H317"/>
  <c r="J317" s="1"/>
  <c r="H316"/>
  <c r="J316" s="1"/>
  <c r="J315"/>
  <c r="H315"/>
  <c r="H314"/>
  <c r="J314" s="1"/>
  <c r="J313"/>
  <c r="H313"/>
  <c r="J312"/>
  <c r="H312"/>
  <c r="H311"/>
  <c r="J311" s="1"/>
  <c r="H310"/>
  <c r="J310" s="1"/>
  <c r="J309"/>
  <c r="H309"/>
  <c r="H308"/>
  <c r="J308" s="1"/>
  <c r="H307"/>
  <c r="J307" s="1"/>
  <c r="J306"/>
  <c r="H306"/>
  <c r="H305"/>
  <c r="J305" s="1"/>
  <c r="J304"/>
  <c r="H304"/>
  <c r="J303"/>
  <c r="H303"/>
  <c r="H302"/>
  <c r="J302" s="1"/>
  <c r="H301"/>
  <c r="J301" s="1"/>
  <c r="J300"/>
  <c r="H300"/>
  <c r="H299"/>
  <c r="J299" s="1"/>
  <c r="J296"/>
  <c r="H296"/>
  <c r="H295"/>
  <c r="J295" s="1"/>
  <c r="J294"/>
  <c r="H294"/>
  <c r="J293"/>
  <c r="H293"/>
  <c r="H292"/>
  <c r="J292" s="1"/>
  <c r="H291"/>
  <c r="J291" s="1"/>
  <c r="J290"/>
  <c r="H290"/>
  <c r="H289"/>
  <c r="J289" s="1"/>
  <c r="H288"/>
  <c r="J288" s="1"/>
  <c r="J287"/>
  <c r="H287"/>
  <c r="H286"/>
  <c r="J286" s="1"/>
  <c r="J285"/>
  <c r="H285"/>
  <c r="J284"/>
  <c r="H284"/>
  <c r="H283"/>
  <c r="J283" s="1"/>
  <c r="H282"/>
  <c r="J282" s="1"/>
  <c r="J281"/>
  <c r="H281"/>
  <c r="H280"/>
  <c r="J280" s="1"/>
  <c r="H279"/>
  <c r="J279" s="1"/>
  <c r="J278"/>
  <c r="H278"/>
  <c r="H277"/>
  <c r="J277" s="1"/>
  <c r="J276"/>
  <c r="H276"/>
  <c r="J275"/>
  <c r="H275"/>
  <c r="H274"/>
  <c r="J274" s="1"/>
  <c r="H273"/>
  <c r="J273" s="1"/>
  <c r="J272"/>
  <c r="H272"/>
  <c r="H271"/>
  <c r="J271" s="1"/>
  <c r="H270"/>
  <c r="J270" s="1"/>
  <c r="J269"/>
  <c r="H269"/>
  <c r="H268"/>
  <c r="J268" s="1"/>
  <c r="J267"/>
  <c r="H267"/>
  <c r="J266"/>
  <c r="H266"/>
  <c r="H265"/>
  <c r="J265" s="1"/>
  <c r="H264"/>
  <c r="J264" s="1"/>
  <c r="H261"/>
  <c r="J261" s="1"/>
  <c r="J260"/>
  <c r="H260"/>
  <c r="J258"/>
  <c r="H258"/>
  <c r="H257"/>
  <c r="J257" s="1"/>
  <c r="H256"/>
  <c r="J256" s="1"/>
  <c r="J262" s="1"/>
  <c r="H252"/>
  <c r="J252" s="1"/>
  <c r="J251"/>
  <c r="H251"/>
  <c r="J250"/>
  <c r="H250"/>
  <c r="H249"/>
  <c r="J249" s="1"/>
  <c r="H248"/>
  <c r="J248" s="1"/>
  <c r="J247"/>
  <c r="H247"/>
  <c r="H246"/>
  <c r="J246" s="1"/>
  <c r="H244"/>
  <c r="J244" s="1"/>
  <c r="J243"/>
  <c r="H243"/>
  <c r="H242"/>
  <c r="J242" s="1"/>
  <c r="H241"/>
  <c r="J241" s="1"/>
  <c r="J240"/>
  <c r="H240"/>
  <c r="H239"/>
  <c r="J239" s="1"/>
  <c r="H238"/>
  <c r="J238" s="1"/>
  <c r="J237"/>
  <c r="H237"/>
  <c r="H236"/>
  <c r="J236" s="1"/>
  <c r="H235"/>
  <c r="J235" s="1"/>
  <c r="J234"/>
  <c r="H234"/>
  <c r="H233"/>
  <c r="J233" s="1"/>
  <c r="H232"/>
  <c r="J232" s="1"/>
  <c r="J231"/>
  <c r="H231"/>
  <c r="H230"/>
  <c r="J230" s="1"/>
  <c r="H229"/>
  <c r="J229" s="1"/>
  <c r="J228"/>
  <c r="H228"/>
  <c r="H227"/>
  <c r="J227" s="1"/>
  <c r="H226"/>
  <c r="J226" s="1"/>
  <c r="J225"/>
  <c r="H225"/>
  <c r="H224"/>
  <c r="J224" s="1"/>
  <c r="H223"/>
  <c r="J223" s="1"/>
  <c r="J222"/>
  <c r="H222"/>
  <c r="H221"/>
  <c r="J221" s="1"/>
  <c r="H220"/>
  <c r="J220" s="1"/>
  <c r="J219"/>
  <c r="H219"/>
  <c r="H218"/>
  <c r="J218" s="1"/>
  <c r="H217"/>
  <c r="J217" s="1"/>
  <c r="J216"/>
  <c r="H216"/>
  <c r="H215"/>
  <c r="J215" s="1"/>
  <c r="H214"/>
  <c r="J214" s="1"/>
  <c r="J213"/>
  <c r="H213"/>
  <c r="H212"/>
  <c r="J212" s="1"/>
  <c r="H211"/>
  <c r="J211" s="1"/>
  <c r="J210"/>
  <c r="H210"/>
  <c r="H209"/>
  <c r="J209" s="1"/>
  <c r="H208"/>
  <c r="J208" s="1"/>
  <c r="J207"/>
  <c r="H207"/>
  <c r="H206"/>
  <c r="J206" s="1"/>
  <c r="H205"/>
  <c r="J205" s="1"/>
  <c r="J204"/>
  <c r="H204"/>
  <c r="H203"/>
  <c r="J203" s="1"/>
  <c r="H202"/>
  <c r="J202" s="1"/>
  <c r="J201"/>
  <c r="H201"/>
  <c r="H200"/>
  <c r="J200" s="1"/>
  <c r="J196"/>
  <c r="H196"/>
  <c r="H195"/>
  <c r="J195" s="1"/>
  <c r="H194"/>
  <c r="J194" s="1"/>
  <c r="J193"/>
  <c r="H193"/>
  <c r="H191"/>
  <c r="J191" s="1"/>
  <c r="H190"/>
  <c r="J190" s="1"/>
  <c r="J189"/>
  <c r="H189"/>
  <c r="H188"/>
  <c r="J188" s="1"/>
  <c r="H187"/>
  <c r="J187" s="1"/>
  <c r="J186"/>
  <c r="H186"/>
  <c r="H183"/>
  <c r="J183" s="1"/>
  <c r="J182"/>
  <c r="H182"/>
  <c r="H181"/>
  <c r="J181" s="1"/>
  <c r="H180"/>
  <c r="J180" s="1"/>
  <c r="J179"/>
  <c r="H179"/>
  <c r="H178"/>
  <c r="J178" s="1"/>
  <c r="H177"/>
  <c r="J177" s="1"/>
  <c r="J176"/>
  <c r="H176"/>
  <c r="H174"/>
  <c r="J174" s="1"/>
  <c r="H173"/>
  <c r="J173" s="1"/>
  <c r="J172"/>
  <c r="H172"/>
  <c r="H171"/>
  <c r="J171" s="1"/>
  <c r="H170"/>
  <c r="J170" s="1"/>
  <c r="J169"/>
  <c r="H169"/>
  <c r="H168"/>
  <c r="J168" s="1"/>
  <c r="H167"/>
  <c r="J167" s="1"/>
  <c r="J166"/>
  <c r="H166"/>
  <c r="H165"/>
  <c r="J165" s="1"/>
  <c r="H164"/>
  <c r="J164" s="1"/>
  <c r="J163"/>
  <c r="H163"/>
  <c r="H160"/>
  <c r="J160" s="1"/>
  <c r="J159"/>
  <c r="H159"/>
  <c r="H158"/>
  <c r="J158" s="1"/>
  <c r="H157"/>
  <c r="J157" s="1"/>
  <c r="J156"/>
  <c r="H156"/>
  <c r="H155"/>
  <c r="J155" s="1"/>
  <c r="H154"/>
  <c r="J154" s="1"/>
  <c r="J153"/>
  <c r="H153"/>
  <c r="H152"/>
  <c r="J152" s="1"/>
  <c r="H151"/>
  <c r="J151" s="1"/>
  <c r="J150"/>
  <c r="H150"/>
  <c r="H149"/>
  <c r="J149" s="1"/>
  <c r="H146"/>
  <c r="J146" s="1"/>
  <c r="J147" s="1"/>
  <c r="H143"/>
  <c r="J143" s="1"/>
  <c r="H142"/>
  <c r="J142" s="1"/>
  <c r="J141"/>
  <c r="H141"/>
  <c r="H140"/>
  <c r="J140" s="1"/>
  <c r="H139"/>
  <c r="J139" s="1"/>
  <c r="J138"/>
  <c r="J144" s="1"/>
  <c r="H138"/>
  <c r="H135"/>
  <c r="J135" s="1"/>
  <c r="J134"/>
  <c r="H134"/>
  <c r="H133"/>
  <c r="J133" s="1"/>
  <c r="H132"/>
  <c r="J132" s="1"/>
  <c r="J130"/>
  <c r="H130"/>
  <c r="H129"/>
  <c r="J129" s="1"/>
  <c r="H127"/>
  <c r="J127" s="1"/>
  <c r="J126"/>
  <c r="H126"/>
  <c r="H125"/>
  <c r="J125" s="1"/>
  <c r="H124"/>
  <c r="J124" s="1"/>
  <c r="J123"/>
  <c r="H123"/>
  <c r="H122"/>
  <c r="J122" s="1"/>
  <c r="H121"/>
  <c r="J121" s="1"/>
  <c r="J120"/>
  <c r="H120"/>
  <c r="H119"/>
  <c r="J119" s="1"/>
  <c r="H118"/>
  <c r="J118" s="1"/>
  <c r="J117"/>
  <c r="H117"/>
  <c r="H116"/>
  <c r="J116" s="1"/>
  <c r="H115"/>
  <c r="J115" s="1"/>
  <c r="J113"/>
  <c r="H113"/>
  <c r="H111"/>
  <c r="J111" s="1"/>
  <c r="H110"/>
  <c r="J110" s="1"/>
  <c r="J109"/>
  <c r="H109"/>
  <c r="H108"/>
  <c r="J108" s="1"/>
  <c r="H107"/>
  <c r="J107" s="1"/>
  <c r="J105"/>
  <c r="H105"/>
  <c r="H103"/>
  <c r="J103" s="1"/>
  <c r="H102"/>
  <c r="J102" s="1"/>
  <c r="J101"/>
  <c r="H101"/>
  <c r="H100"/>
  <c r="J100" s="1"/>
  <c r="H99"/>
  <c r="J99" s="1"/>
  <c r="J98"/>
  <c r="H98"/>
  <c r="H97"/>
  <c r="J97" s="1"/>
  <c r="J93"/>
  <c r="H93"/>
  <c r="H91"/>
  <c r="J91" s="1"/>
  <c r="H90"/>
  <c r="J90" s="1"/>
  <c r="J89"/>
  <c r="H89"/>
  <c r="H88"/>
  <c r="J88" s="1"/>
  <c r="H87"/>
  <c r="J87" s="1"/>
  <c r="J85"/>
  <c r="H85"/>
  <c r="H81"/>
  <c r="J81" s="1"/>
  <c r="J80"/>
  <c r="H80"/>
  <c r="H79"/>
  <c r="J79" s="1"/>
  <c r="H78"/>
  <c r="J78" s="1"/>
  <c r="J76"/>
  <c r="H76"/>
  <c r="H74"/>
  <c r="J74" s="1"/>
  <c r="H73"/>
  <c r="J73" s="1"/>
  <c r="J72"/>
  <c r="H72"/>
  <c r="H71"/>
  <c r="J71" s="1"/>
  <c r="H69"/>
  <c r="J69" s="1"/>
  <c r="J68"/>
  <c r="H68"/>
  <c r="H67"/>
  <c r="J67" s="1"/>
  <c r="H66"/>
  <c r="J66" s="1"/>
  <c r="H62"/>
  <c r="J62" s="1"/>
  <c r="H61"/>
  <c r="J61" s="1"/>
  <c r="J60"/>
  <c r="H60"/>
  <c r="H59"/>
  <c r="J59" s="1"/>
  <c r="H57"/>
  <c r="J57" s="1"/>
  <c r="J56"/>
  <c r="H56"/>
  <c r="H55"/>
  <c r="J55" s="1"/>
  <c r="H54"/>
  <c r="J54" s="1"/>
  <c r="J53"/>
  <c r="H53"/>
  <c r="H52"/>
  <c r="J52" s="1"/>
  <c r="H50"/>
  <c r="J50" s="1"/>
  <c r="J49"/>
  <c r="H49"/>
  <c r="H48"/>
  <c r="J48" s="1"/>
  <c r="H47"/>
  <c r="J47" s="1"/>
  <c r="J46"/>
  <c r="H46"/>
  <c r="H45"/>
  <c r="J45" s="1"/>
  <c r="H43"/>
  <c r="J43" s="1"/>
  <c r="J42"/>
  <c r="H42"/>
  <c r="H41"/>
  <c r="J41" s="1"/>
  <c r="H40"/>
  <c r="J40" s="1"/>
  <c r="J38"/>
  <c r="H38"/>
  <c r="H37"/>
  <c r="J37" s="1"/>
  <c r="H36"/>
  <c r="J36" s="1"/>
  <c r="J35"/>
  <c r="H35"/>
  <c r="H34"/>
  <c r="J34" s="1"/>
  <c r="H30"/>
  <c r="J30" s="1"/>
  <c r="H29"/>
  <c r="J29" s="1"/>
  <c r="J28"/>
  <c r="H28"/>
  <c r="H26"/>
  <c r="J26" s="1"/>
  <c r="H25"/>
  <c r="J25" s="1"/>
  <c r="J24"/>
  <c r="H24"/>
  <c r="H22"/>
  <c r="J22" s="1"/>
  <c r="H21"/>
  <c r="J21" s="1"/>
  <c r="J20"/>
  <c r="H20"/>
  <c r="H19"/>
  <c r="J19" s="1"/>
  <c r="H16"/>
  <c r="J16" s="1"/>
  <c r="H15"/>
  <c r="J15" s="1"/>
  <c r="J14"/>
  <c r="H14"/>
  <c r="H13"/>
  <c r="J13" s="1"/>
  <c r="H12"/>
  <c r="J12" s="1"/>
  <c r="J11"/>
  <c r="H11"/>
  <c r="H10"/>
  <c r="J10" s="1"/>
  <c r="H9"/>
  <c r="J9" s="1"/>
  <c r="J17" s="1"/>
  <c r="H540" i="1"/>
  <c r="I540" s="1"/>
  <c r="I541" s="1"/>
  <c r="H524"/>
  <c r="I524" s="1"/>
  <c r="H521"/>
  <c r="I521" s="1"/>
  <c r="H520"/>
  <c r="I520" s="1"/>
  <c r="H519"/>
  <c r="I519" s="1"/>
  <c r="H518"/>
  <c r="I518" s="1"/>
  <c r="H517"/>
  <c r="I517" s="1"/>
  <c r="H516"/>
  <c r="I516" s="1"/>
  <c r="H515"/>
  <c r="I515" s="1"/>
  <c r="H514"/>
  <c r="I514" s="1"/>
  <c r="H510"/>
  <c r="I510" s="1"/>
  <c r="H509"/>
  <c r="I509" s="1"/>
  <c r="H508"/>
  <c r="I508" s="1"/>
  <c r="H507"/>
  <c r="I507" s="1"/>
  <c r="H506"/>
  <c r="I506" s="1"/>
  <c r="H505"/>
  <c r="I505" s="1"/>
  <c r="H504"/>
  <c r="I504" s="1"/>
  <c r="H503"/>
  <c r="I503" s="1"/>
  <c r="H502"/>
  <c r="I502" s="1"/>
  <c r="H501"/>
  <c r="I501" s="1"/>
  <c r="H500"/>
  <c r="I500" s="1"/>
  <c r="H497"/>
  <c r="I497" s="1"/>
  <c r="H496"/>
  <c r="I496" s="1"/>
  <c r="H495"/>
  <c r="I495" s="1"/>
  <c r="H492"/>
  <c r="I492" s="1"/>
  <c r="H491"/>
  <c r="I491" s="1"/>
  <c r="H490"/>
  <c r="I490" s="1"/>
  <c r="H489"/>
  <c r="I489" s="1"/>
  <c r="H488"/>
  <c r="I488" s="1"/>
  <c r="H486"/>
  <c r="I486" s="1"/>
  <c r="H484"/>
  <c r="I484" s="1"/>
  <c r="H483"/>
  <c r="I483" s="1"/>
  <c r="H482"/>
  <c r="I482" s="1"/>
  <c r="H481"/>
  <c r="I481" s="1"/>
  <c r="H480"/>
  <c r="I480" s="1"/>
  <c r="H479"/>
  <c r="I479" s="1"/>
  <c r="H477"/>
  <c r="I477" s="1"/>
  <c r="H476"/>
  <c r="I476" s="1"/>
  <c r="H474"/>
  <c r="I474" s="1"/>
  <c r="H473"/>
  <c r="I473" s="1"/>
  <c r="H472"/>
  <c r="I472" s="1"/>
  <c r="H470"/>
  <c r="I470" s="1"/>
  <c r="H469"/>
  <c r="I469" s="1"/>
  <c r="H468"/>
  <c r="I468" s="1"/>
  <c r="H467"/>
  <c r="I467" s="1"/>
  <c r="H466"/>
  <c r="I466" s="1"/>
  <c r="H462"/>
  <c r="I462" s="1"/>
  <c r="H461"/>
  <c r="I461" s="1"/>
  <c r="H460"/>
  <c r="I460" s="1"/>
  <c r="H457"/>
  <c r="I457" s="1"/>
  <c r="H456"/>
  <c r="I456" s="1"/>
  <c r="H455"/>
  <c r="I455" s="1"/>
  <c r="H454"/>
  <c r="I454" s="1"/>
  <c r="H453"/>
  <c r="I453" s="1"/>
  <c r="H452"/>
  <c r="I452" s="1"/>
  <c r="H451"/>
  <c r="I451" s="1"/>
  <c r="H450"/>
  <c r="I450" s="1"/>
  <c r="H449"/>
  <c r="I449" s="1"/>
  <c r="H448"/>
  <c r="I448" s="1"/>
  <c r="H446"/>
  <c r="I446" s="1"/>
  <c r="H445"/>
  <c r="I445" s="1"/>
  <c r="H444"/>
  <c r="I444" s="1"/>
  <c r="H443"/>
  <c r="I443" s="1"/>
  <c r="H442"/>
  <c r="I442" s="1"/>
  <c r="H441"/>
  <c r="I441" s="1"/>
  <c r="H440"/>
  <c r="I440" s="1"/>
  <c r="H439"/>
  <c r="I439" s="1"/>
  <c r="H438"/>
  <c r="I438" s="1"/>
  <c r="H437"/>
  <c r="I437" s="1"/>
  <c r="H436"/>
  <c r="I436" s="1"/>
  <c r="H435"/>
  <c r="I435" s="1"/>
  <c r="H434"/>
  <c r="I434" s="1"/>
  <c r="H433"/>
  <c r="I433" s="1"/>
  <c r="H432"/>
  <c r="I432" s="1"/>
  <c r="H431"/>
  <c r="I431" s="1"/>
  <c r="H430"/>
  <c r="I430" s="1"/>
  <c r="H429"/>
  <c r="I429" s="1"/>
  <c r="H428"/>
  <c r="I428" s="1"/>
  <c r="H427"/>
  <c r="I427" s="1"/>
  <c r="H426"/>
  <c r="I426" s="1"/>
  <c r="H424"/>
  <c r="I424" s="1"/>
  <c r="H423"/>
  <c r="I423" s="1"/>
  <c r="H422"/>
  <c r="I422" s="1"/>
  <c r="H421"/>
  <c r="I421" s="1"/>
  <c r="H420"/>
  <c r="I420" s="1"/>
  <c r="H419"/>
  <c r="I419" s="1"/>
  <c r="H418"/>
  <c r="I418" s="1"/>
  <c r="H415"/>
  <c r="I415" s="1"/>
  <c r="H414"/>
  <c r="I414" s="1"/>
  <c r="H413"/>
  <c r="I413" s="1"/>
  <c r="H412"/>
  <c r="I412" s="1"/>
  <c r="H411"/>
  <c r="I411" s="1"/>
  <c r="H410"/>
  <c r="I410" s="1"/>
  <c r="H409"/>
  <c r="I409" s="1"/>
  <c r="H408"/>
  <c r="I408" s="1"/>
  <c r="H407"/>
  <c r="I407" s="1"/>
  <c r="H406"/>
  <c r="I406" s="1"/>
  <c r="H405"/>
  <c r="I405" s="1"/>
  <c r="H404"/>
  <c r="I404" s="1"/>
  <c r="H403"/>
  <c r="I403" s="1"/>
  <c r="H402"/>
  <c r="I402" s="1"/>
  <c r="H401"/>
  <c r="I401" s="1"/>
  <c r="H400"/>
  <c r="I400" s="1"/>
  <c r="H399"/>
  <c r="I399" s="1"/>
  <c r="H397"/>
  <c r="I397" s="1"/>
  <c r="H396"/>
  <c r="I396" s="1"/>
  <c r="H395"/>
  <c r="I395" s="1"/>
  <c r="H394"/>
  <c r="I394" s="1"/>
  <c r="H393"/>
  <c r="I393" s="1"/>
  <c r="H392"/>
  <c r="I392" s="1"/>
  <c r="H391"/>
  <c r="I391" s="1"/>
  <c r="H390"/>
  <c r="I390" s="1"/>
  <c r="H389"/>
  <c r="I389" s="1"/>
  <c r="H388"/>
  <c r="I388" s="1"/>
  <c r="H387"/>
  <c r="I387" s="1"/>
  <c r="H386"/>
  <c r="I386" s="1"/>
  <c r="H385"/>
  <c r="I385" s="1"/>
  <c r="H383"/>
  <c r="I383" s="1"/>
  <c r="H382"/>
  <c r="I382" s="1"/>
  <c r="H381"/>
  <c r="I381" s="1"/>
  <c r="H380"/>
  <c r="I380" s="1"/>
  <c r="H376"/>
  <c r="I376" s="1"/>
  <c r="H375"/>
  <c r="I375" s="1"/>
  <c r="H374"/>
  <c r="I374" s="1"/>
  <c r="H373"/>
  <c r="I373" s="1"/>
  <c r="H372"/>
  <c r="I372" s="1"/>
  <c r="H371"/>
  <c r="I371" s="1"/>
  <c r="H370"/>
  <c r="I370" s="1"/>
  <c r="H369"/>
  <c r="I369" s="1"/>
  <c r="H368"/>
  <c r="I368" s="1"/>
  <c r="H367"/>
  <c r="I367" s="1"/>
  <c r="H366"/>
  <c r="I366" s="1"/>
  <c r="H365"/>
  <c r="I365" s="1"/>
  <c r="H364"/>
  <c r="I364" s="1"/>
  <c r="H363"/>
  <c r="I363" s="1"/>
  <c r="H362"/>
  <c r="I362" s="1"/>
  <c r="H361"/>
  <c r="I361" s="1"/>
  <c r="H360"/>
  <c r="I360" s="1"/>
  <c r="H359"/>
  <c r="I359" s="1"/>
  <c r="H358"/>
  <c r="I358" s="1"/>
  <c r="H357"/>
  <c r="I357" s="1"/>
  <c r="H356"/>
  <c r="I356" s="1"/>
  <c r="H355"/>
  <c r="I355" s="1"/>
  <c r="H354"/>
  <c r="I354" s="1"/>
  <c r="H353"/>
  <c r="I353" s="1"/>
  <c r="H352"/>
  <c r="I352" s="1"/>
  <c r="H351"/>
  <c r="I351" s="1"/>
  <c r="H350"/>
  <c r="I350" s="1"/>
  <c r="H349"/>
  <c r="I349" s="1"/>
  <c r="H348"/>
  <c r="I348" s="1"/>
  <c r="H347"/>
  <c r="I347" s="1"/>
  <c r="H344"/>
  <c r="I344" s="1"/>
  <c r="H343"/>
  <c r="I343" s="1"/>
  <c r="H342"/>
  <c r="I342" s="1"/>
  <c r="H341"/>
  <c r="I341" s="1"/>
  <c r="H340"/>
  <c r="I340" s="1"/>
  <c r="H339"/>
  <c r="I339" s="1"/>
  <c r="H338"/>
  <c r="I338" s="1"/>
  <c r="H337"/>
  <c r="I337" s="1"/>
  <c r="H336"/>
  <c r="I336" s="1"/>
  <c r="H335"/>
  <c r="I335" s="1"/>
  <c r="H334"/>
  <c r="I334" s="1"/>
  <c r="H333"/>
  <c r="I333" s="1"/>
  <c r="H332"/>
  <c r="I332" s="1"/>
  <c r="H331"/>
  <c r="I331" s="1"/>
  <c r="H330"/>
  <c r="I330" s="1"/>
  <c r="H329"/>
  <c r="I329" s="1"/>
  <c r="H328"/>
  <c r="I328" s="1"/>
  <c r="H327"/>
  <c r="I327" s="1"/>
  <c r="H326"/>
  <c r="I326" s="1"/>
  <c r="H325"/>
  <c r="I325" s="1"/>
  <c r="H324"/>
  <c r="I324" s="1"/>
  <c r="H321"/>
  <c r="I321" s="1"/>
  <c r="H320"/>
  <c r="I320" s="1"/>
  <c r="H319"/>
  <c r="I319" s="1"/>
  <c r="H318"/>
  <c r="I318" s="1"/>
  <c r="H317"/>
  <c r="I317" s="1"/>
  <c r="H316"/>
  <c r="I316" s="1"/>
  <c r="H315"/>
  <c r="I315" s="1"/>
  <c r="H314"/>
  <c r="I314" s="1"/>
  <c r="H313"/>
  <c r="I313" s="1"/>
  <c r="H312"/>
  <c r="I312" s="1"/>
  <c r="H311"/>
  <c r="I311" s="1"/>
  <c r="H310"/>
  <c r="I310" s="1"/>
  <c r="H309"/>
  <c r="I309" s="1"/>
  <c r="H308"/>
  <c r="I308" s="1"/>
  <c r="H307"/>
  <c r="I307" s="1"/>
  <c r="H306"/>
  <c r="I306" s="1"/>
  <c r="H305"/>
  <c r="I305" s="1"/>
  <c r="H304"/>
  <c r="I304" s="1"/>
  <c r="H303"/>
  <c r="I303" s="1"/>
  <c r="H302"/>
  <c r="I302" s="1"/>
  <c r="H301"/>
  <c r="I301" s="1"/>
  <c r="H300"/>
  <c r="I300" s="1"/>
  <c r="H299"/>
  <c r="I299" s="1"/>
  <c r="H298"/>
  <c r="I298" s="1"/>
  <c r="H297"/>
  <c r="I297" s="1"/>
  <c r="H296"/>
  <c r="I296" s="1"/>
  <c r="H295"/>
  <c r="I295" s="1"/>
  <c r="H294"/>
  <c r="I294" s="1"/>
  <c r="H285"/>
  <c r="I285" s="1"/>
  <c r="H284"/>
  <c r="I284" s="1"/>
  <c r="H283"/>
  <c r="I283" s="1"/>
  <c r="H282"/>
  <c r="I282" s="1"/>
  <c r="H281"/>
  <c r="I281" s="1"/>
  <c r="H280"/>
  <c r="I280" s="1"/>
  <c r="H279"/>
  <c r="I279" s="1"/>
  <c r="H278"/>
  <c r="I278" s="1"/>
  <c r="H277"/>
  <c r="I277" s="1"/>
  <c r="H276"/>
  <c r="I276" s="1"/>
  <c r="H275"/>
  <c r="I275" s="1"/>
  <c r="H274"/>
  <c r="I274" s="1"/>
  <c r="H273"/>
  <c r="I273" s="1"/>
  <c r="H272"/>
  <c r="I272" s="1"/>
  <c r="H271"/>
  <c r="I271" s="1"/>
  <c r="H270"/>
  <c r="I270" s="1"/>
  <c r="H269"/>
  <c r="I269" s="1"/>
  <c r="H268"/>
  <c r="I268" s="1"/>
  <c r="H267"/>
  <c r="I267" s="1"/>
  <c r="H266"/>
  <c r="I266" s="1"/>
  <c r="H290"/>
  <c r="I290" s="1"/>
  <c r="H289"/>
  <c r="I289" s="1"/>
  <c r="H288"/>
  <c r="I288" s="1"/>
  <c r="H287"/>
  <c r="I287" s="1"/>
  <c r="H286"/>
  <c r="I286" s="1"/>
  <c r="H265"/>
  <c r="I265" s="1"/>
  <c r="H264"/>
  <c r="I264" s="1"/>
  <c r="H263"/>
  <c r="I263" s="1"/>
  <c r="H262"/>
  <c r="I262" s="1"/>
  <c r="H261"/>
  <c r="I261" s="1"/>
  <c r="H260"/>
  <c r="I260" s="1"/>
  <c r="H259"/>
  <c r="I259" s="1"/>
  <c r="H258"/>
  <c r="I258" s="1"/>
  <c r="H255"/>
  <c r="I255" s="1"/>
  <c r="H254"/>
  <c r="I254" s="1"/>
  <c r="H252"/>
  <c r="I252" s="1"/>
  <c r="H251"/>
  <c r="I251" s="1"/>
  <c r="H250"/>
  <c r="I250" s="1"/>
  <c r="H246"/>
  <c r="I246" s="1"/>
  <c r="H245"/>
  <c r="I245" s="1"/>
  <c r="H244"/>
  <c r="I244" s="1"/>
  <c r="H243"/>
  <c r="I243" s="1"/>
  <c r="H242"/>
  <c r="I242" s="1"/>
  <c r="H241"/>
  <c r="I241" s="1"/>
  <c r="H240"/>
  <c r="I240" s="1"/>
  <c r="H239"/>
  <c r="I239" s="1"/>
  <c r="H237"/>
  <c r="I237" s="1"/>
  <c r="H236"/>
  <c r="I236" s="1"/>
  <c r="H235"/>
  <c r="I235" s="1"/>
  <c r="H234"/>
  <c r="I234" s="1"/>
  <c r="H233"/>
  <c r="I233" s="1"/>
  <c r="H232"/>
  <c r="I232" s="1"/>
  <c r="H231"/>
  <c r="I231" s="1"/>
  <c r="H230"/>
  <c r="I230" s="1"/>
  <c r="H229"/>
  <c r="I229" s="1"/>
  <c r="H228"/>
  <c r="I228" s="1"/>
  <c r="H227"/>
  <c r="I227" s="1"/>
  <c r="H226"/>
  <c r="I226" s="1"/>
  <c r="H225"/>
  <c r="I225" s="1"/>
  <c r="H224"/>
  <c r="I224" s="1"/>
  <c r="H223"/>
  <c r="I223" s="1"/>
  <c r="H222"/>
  <c r="I222" s="1"/>
  <c r="H221"/>
  <c r="I221" s="1"/>
  <c r="H220"/>
  <c r="I220" s="1"/>
  <c r="H219"/>
  <c r="I219" s="1"/>
  <c r="H218"/>
  <c r="I218" s="1"/>
  <c r="H217"/>
  <c r="I217" s="1"/>
  <c r="H216"/>
  <c r="I216" s="1"/>
  <c r="H215"/>
  <c r="I215" s="1"/>
  <c r="H214"/>
  <c r="I214" s="1"/>
  <c r="H213"/>
  <c r="I213" s="1"/>
  <c r="H212"/>
  <c r="I212" s="1"/>
  <c r="H211"/>
  <c r="I211" s="1"/>
  <c r="H210"/>
  <c r="I210" s="1"/>
  <c r="H209"/>
  <c r="I209" s="1"/>
  <c r="H208"/>
  <c r="I208" s="1"/>
  <c r="H207"/>
  <c r="I207" s="1"/>
  <c r="H206"/>
  <c r="I206" s="1"/>
  <c r="H205"/>
  <c r="I205" s="1"/>
  <c r="H204"/>
  <c r="I204" s="1"/>
  <c r="H203"/>
  <c r="I203" s="1"/>
  <c r="H202"/>
  <c r="I202" s="1"/>
  <c r="H201"/>
  <c r="I201" s="1"/>
  <c r="H200"/>
  <c r="I200" s="1"/>
  <c r="H199"/>
  <c r="I199" s="1"/>
  <c r="H198"/>
  <c r="I198" s="1"/>
  <c r="H197"/>
  <c r="I197" s="1"/>
  <c r="H196"/>
  <c r="I196" s="1"/>
  <c r="H195"/>
  <c r="I195" s="1"/>
  <c r="H194"/>
  <c r="I194" s="1"/>
  <c r="H193"/>
  <c r="I193" s="1"/>
  <c r="H189"/>
  <c r="I189" s="1"/>
  <c r="H188"/>
  <c r="I188" s="1"/>
  <c r="H187"/>
  <c r="I187" s="1"/>
  <c r="H186"/>
  <c r="I186" s="1"/>
  <c r="H185"/>
  <c r="I185" s="1"/>
  <c r="H184"/>
  <c r="I184" s="1"/>
  <c r="H181"/>
  <c r="I181" s="1"/>
  <c r="H180"/>
  <c r="I180" s="1"/>
  <c r="H179"/>
  <c r="I179" s="1"/>
  <c r="H178"/>
  <c r="I178" s="1"/>
  <c r="H177"/>
  <c r="I177" s="1"/>
  <c r="H176"/>
  <c r="I176" s="1"/>
  <c r="H175"/>
  <c r="I175" s="1"/>
  <c r="H174"/>
  <c r="I174" s="1"/>
  <c r="H172"/>
  <c r="I172" s="1"/>
  <c r="H171"/>
  <c r="I171" s="1"/>
  <c r="H170"/>
  <c r="I170" s="1"/>
  <c r="H169"/>
  <c r="I169" s="1"/>
  <c r="H168"/>
  <c r="I168" s="1"/>
  <c r="H167"/>
  <c r="I167" s="1"/>
  <c r="H166"/>
  <c r="I166" s="1"/>
  <c r="H165"/>
  <c r="I165" s="1"/>
  <c r="H164"/>
  <c r="I164" s="1"/>
  <c r="H163"/>
  <c r="I163" s="1"/>
  <c r="H162"/>
  <c r="I162" s="1"/>
  <c r="H161"/>
  <c r="I161" s="1"/>
  <c r="H158"/>
  <c r="F158"/>
  <c r="H157"/>
  <c r="F157"/>
  <c r="H155"/>
  <c r="I155" s="1"/>
  <c r="H154"/>
  <c r="I154" s="1"/>
  <c r="H153"/>
  <c r="I153" s="1"/>
  <c r="H152"/>
  <c r="I152" s="1"/>
  <c r="H151"/>
  <c r="I151" s="1"/>
  <c r="H150"/>
  <c r="I150" s="1"/>
  <c r="H149"/>
  <c r="I149" s="1"/>
  <c r="H148"/>
  <c r="I148" s="1"/>
  <c r="H147"/>
  <c r="I147" s="1"/>
  <c r="H146"/>
  <c r="I146" s="1"/>
  <c r="H145"/>
  <c r="I145" s="1"/>
  <c r="I140"/>
  <c r="J145" i="2" s="1"/>
  <c r="I145" s="1"/>
  <c r="H138" i="1"/>
  <c r="I138" s="1"/>
  <c r="H137"/>
  <c r="I137" s="1"/>
  <c r="H136"/>
  <c r="I136" s="1"/>
  <c r="H135"/>
  <c r="I135" s="1"/>
  <c r="H134"/>
  <c r="I134" s="1"/>
  <c r="H133"/>
  <c r="I133" s="1"/>
  <c r="H129"/>
  <c r="I129" s="1"/>
  <c r="H128"/>
  <c r="I128" s="1"/>
  <c r="H127"/>
  <c r="I127" s="1"/>
  <c r="H126"/>
  <c r="I126" s="1"/>
  <c r="H124"/>
  <c r="I124" s="1"/>
  <c r="H123"/>
  <c r="I123" s="1"/>
  <c r="H121"/>
  <c r="I121" s="1"/>
  <c r="H120"/>
  <c r="I120" s="1"/>
  <c r="H119"/>
  <c r="I119" s="1"/>
  <c r="H118"/>
  <c r="I118" s="1"/>
  <c r="H117"/>
  <c r="I117" s="1"/>
  <c r="H116"/>
  <c r="I116" s="1"/>
  <c r="H115"/>
  <c r="I115" s="1"/>
  <c r="H114"/>
  <c r="I114" s="1"/>
  <c r="H113"/>
  <c r="I113" s="1"/>
  <c r="H112"/>
  <c r="I112" s="1"/>
  <c r="H111"/>
  <c r="I111" s="1"/>
  <c r="H110"/>
  <c r="I110" s="1"/>
  <c r="H109"/>
  <c r="I109" s="1"/>
  <c r="H107"/>
  <c r="I107" s="1"/>
  <c r="H105"/>
  <c r="I105" s="1"/>
  <c r="H104"/>
  <c r="I104" s="1"/>
  <c r="H103"/>
  <c r="I103" s="1"/>
  <c r="H102"/>
  <c r="I102" s="1"/>
  <c r="H101"/>
  <c r="I101" s="1"/>
  <c r="H99"/>
  <c r="I99" s="1"/>
  <c r="H97"/>
  <c r="I97" s="1"/>
  <c r="H96"/>
  <c r="I96" s="1"/>
  <c r="H95"/>
  <c r="I95" s="1"/>
  <c r="H94"/>
  <c r="I94" s="1"/>
  <c r="H93"/>
  <c r="I93" s="1"/>
  <c r="H92"/>
  <c r="I92" s="1"/>
  <c r="H91"/>
  <c r="I91" s="1"/>
  <c r="H87"/>
  <c r="I87" s="1"/>
  <c r="H85"/>
  <c r="I85" s="1"/>
  <c r="H79"/>
  <c r="I79" s="1"/>
  <c r="H75"/>
  <c r="I75" s="1"/>
  <c r="H74"/>
  <c r="I74" s="1"/>
  <c r="H73"/>
  <c r="I73" s="1"/>
  <c r="H72"/>
  <c r="I72" s="1"/>
  <c r="H54"/>
  <c r="I54" s="1"/>
  <c r="H53"/>
  <c r="I53" s="1"/>
  <c r="H52"/>
  <c r="I52" s="1"/>
  <c r="H51"/>
  <c r="I51" s="1"/>
  <c r="H49"/>
  <c r="I49" s="1"/>
  <c r="H47"/>
  <c r="I47" s="1"/>
  <c r="H46"/>
  <c r="I46" s="1"/>
  <c r="H45"/>
  <c r="I45" s="1"/>
  <c r="H44"/>
  <c r="I44" s="1"/>
  <c r="H27"/>
  <c r="I27" s="1"/>
  <c r="H26"/>
  <c r="I26" s="1"/>
  <c r="H25"/>
  <c r="I25" s="1"/>
  <c r="H23"/>
  <c r="I23" s="1"/>
  <c r="I16"/>
  <c r="I7" s="1"/>
  <c r="J8" i="2" s="1"/>
  <c r="I8" s="1"/>
  <c r="J63" l="1"/>
  <c r="J350"/>
  <c r="J197"/>
  <c r="J136"/>
  <c r="J161"/>
  <c r="J253"/>
  <c r="J82"/>
  <c r="J31"/>
  <c r="J94"/>
  <c r="J184"/>
  <c r="J297"/>
  <c r="J327"/>
  <c r="J497"/>
  <c r="J382"/>
  <c r="J463"/>
  <c r="I57" i="1"/>
  <c r="I131"/>
  <c r="I292"/>
  <c r="I158"/>
  <c r="I322"/>
  <c r="I293" s="1"/>
  <c r="J298" i="2" s="1"/>
  <c r="I298" s="1"/>
  <c r="I463" i="1"/>
  <c r="I459" s="1"/>
  <c r="J464" i="2" s="1"/>
  <c r="I464" s="1"/>
  <c r="I157" i="1"/>
  <c r="I159" s="1"/>
  <c r="I377"/>
  <c r="I493"/>
  <c r="I182"/>
  <c r="I345"/>
  <c r="I139"/>
  <c r="I539"/>
  <c r="J531" i="2" s="1"/>
  <c r="I531" s="1"/>
  <c r="I458" i="1"/>
  <c r="I247"/>
  <c r="I28"/>
  <c r="I256"/>
  <c r="I76"/>
  <c r="I88"/>
  <c r="I512"/>
  <c r="I498"/>
  <c r="I538"/>
  <c r="I248" l="1"/>
  <c r="J254" i="2" s="1"/>
  <c r="I254" s="1"/>
  <c r="I132" i="1"/>
  <c r="J137" i="2" s="1"/>
  <c r="I137" s="1"/>
  <c r="I29" i="1"/>
  <c r="J32" i="2" s="1"/>
  <c r="I32" s="1"/>
  <c r="I191" i="1"/>
  <c r="J198" i="2" s="1"/>
  <c r="I198" s="1"/>
  <c r="I464" i="1"/>
  <c r="J468" i="2" s="1"/>
  <c r="I468" s="1"/>
  <c r="I143" i="1"/>
  <c r="J148" i="2" s="1"/>
  <c r="I148" s="1"/>
  <c r="I499" i="1"/>
  <c r="J503" i="2" s="1"/>
  <c r="I503" s="1"/>
  <c r="I17" i="1"/>
  <c r="I323"/>
  <c r="J328" i="2" s="1"/>
  <c r="I328" s="1"/>
  <c r="I513" i="1"/>
  <c r="J517" i="2" s="1"/>
  <c r="I517" s="1"/>
  <c r="I378" i="1"/>
  <c r="J383" i="2" s="1"/>
  <c r="I383" s="1"/>
  <c r="I160" i="1"/>
  <c r="J162" i="2" s="1"/>
  <c r="I162" s="1"/>
  <c r="I346" i="1"/>
  <c r="J351" i="2" s="1"/>
  <c r="I351" s="1"/>
  <c r="I257" i="1"/>
  <c r="J263" i="2" s="1"/>
  <c r="I263" s="1"/>
  <c r="I77" i="1"/>
  <c r="J83" i="2" s="1"/>
  <c r="I83" s="1"/>
  <c r="I89" i="1"/>
  <c r="I494"/>
  <c r="J498" i="2" s="1"/>
  <c r="I498" s="1"/>
  <c r="I58" i="1"/>
  <c r="J95" i="2" l="1"/>
  <c r="I95" s="1"/>
  <c r="J18"/>
  <c r="I18" s="1"/>
  <c r="I190" i="1" l="1"/>
  <c r="I183" s="1"/>
  <c r="I5" s="1"/>
  <c r="J185" i="2" l="1"/>
  <c r="I185" s="1"/>
  <c r="H144" l="1"/>
  <c r="H533"/>
  <c r="H502"/>
  <c r="H63"/>
  <c r="H463"/>
  <c r="H147"/>
  <c r="H136"/>
  <c r="H297"/>
  <c r="H161"/>
  <c r="H350"/>
  <c r="H82"/>
  <c r="H327"/>
  <c r="H197"/>
  <c r="H262"/>
  <c r="H467"/>
  <c r="H253"/>
  <c r="H530"/>
  <c r="H94"/>
  <c r="H31"/>
  <c r="H516"/>
  <c r="H382"/>
  <c r="H17"/>
  <c r="H497"/>
  <c r="H184"/>
  <c r="H458" i="1"/>
  <c r="H182"/>
  <c r="H541"/>
  <c r="H76"/>
  <c r="H159"/>
  <c r="H377"/>
  <c r="H131"/>
  <c r="H498"/>
  <c r="H139"/>
  <c r="H292"/>
  <c r="H256"/>
  <c r="H88"/>
  <c r="H16"/>
  <c r="H463"/>
  <c r="H512"/>
  <c r="H345"/>
  <c r="H57"/>
  <c r="H28"/>
  <c r="H538"/>
  <c r="H190"/>
  <c r="H247"/>
  <c r="H322"/>
  <c r="H142"/>
  <c r="H493"/>
</calcChain>
</file>

<file path=xl/sharedStrings.xml><?xml version="1.0" encoding="utf-8"?>
<sst xmlns="http://schemas.openxmlformats.org/spreadsheetml/2006/main" count="4433" uniqueCount="1326">
  <si>
    <t>un</t>
  </si>
  <si>
    <t>1,00</t>
  </si>
  <si>
    <t>ITEM</t>
  </si>
  <si>
    <t>CÓDIGO</t>
  </si>
  <si>
    <t>FONTE</t>
  </si>
  <si>
    <t>DESCRIÇÃO DOS SERVIÇOS</t>
  </si>
  <si>
    <t>UNID.</t>
  </si>
  <si>
    <t>VALOR (R$)</t>
  </si>
  <si>
    <t>SERVIÇOS PRELIMINARES</t>
  </si>
  <si>
    <t>74209/1</t>
  </si>
  <si>
    <t>SINAPI</t>
  </si>
  <si>
    <t>Placa da obra - padrão Governo Federal</t>
  </si>
  <si>
    <t>m²</t>
  </si>
  <si>
    <t>6,00</t>
  </si>
  <si>
    <t>C2851</t>
  </si>
  <si>
    <t>SEINFRA</t>
  </si>
  <si>
    <t>Instalação provisória de água</t>
  </si>
  <si>
    <t>73960/1</t>
  </si>
  <si>
    <t>Instalação provisória de energia elétrica em baixa tensão</t>
  </si>
  <si>
    <t>C2849</t>
  </si>
  <si>
    <t>Instalações provisórias de esgoto</t>
  </si>
  <si>
    <t>73805/1</t>
  </si>
  <si>
    <t>Barracões provisórios (depósito, escritório, vestiário e refeitório) com piso cimentado</t>
  </si>
  <si>
    <t>40,00</t>
  </si>
  <si>
    <t>74077/2</t>
  </si>
  <si>
    <t>Locação da obra (execução de gabarito)</t>
  </si>
  <si>
    <t>890,33</t>
  </si>
  <si>
    <t>C2290</t>
  </si>
  <si>
    <t>Sondagem do terreno ( um furo de 7m a cada 200 m²)</t>
  </si>
  <si>
    <t>m</t>
  </si>
  <si>
    <t>35,00</t>
  </si>
  <si>
    <t>74220/1</t>
  </si>
  <si>
    <t>Tapume de chapa de madeira compensada, 6mm (35x2,00m, frente do terreno)</t>
  </si>
  <si>
    <t>70,00</t>
  </si>
  <si>
    <t>Subtotal</t>
  </si>
  <si>
    <t>MOVIMENTO DE TERRAS PARA FUNDAÇÕES</t>
  </si>
  <si>
    <t>Aterro apiloado em camadas de 0,20 m com material argilo - arenoso (entre baldrames)</t>
  </si>
  <si>
    <t>m³</t>
  </si>
  <si>
    <t>172,35</t>
  </si>
  <si>
    <t>79517/1</t>
  </si>
  <si>
    <t>Escavação manual de valas em qualquer terreno exceto rocha até h=1,50 m</t>
  </si>
  <si>
    <t>97,76</t>
  </si>
  <si>
    <t>76444/1</t>
  </si>
  <si>
    <t>Regularização e compactação do fundo de valas</t>
  </si>
  <si>
    <t>194,05</t>
  </si>
  <si>
    <t>Reaterro apiloado de vala com material da obra</t>
  </si>
  <si>
    <t>66,71</t>
  </si>
  <si>
    <t>MURETA</t>
  </si>
  <si>
    <t>15,62</t>
  </si>
  <si>
    <t>27,71</t>
  </si>
  <si>
    <t>9,20</t>
  </si>
  <si>
    <t>CASTELO D'ÁGUA</t>
  </si>
  <si>
    <t>5,78</t>
  </si>
  <si>
    <t>12,96</t>
  </si>
  <si>
    <t>1,06</t>
  </si>
  <si>
    <t>FUNDAÇÕES</t>
  </si>
  <si>
    <t>CONCRETO ARMADO PARA FUNDAÇÕES - SAPATAS</t>
  </si>
  <si>
    <t>73907/6</t>
  </si>
  <si>
    <t>Lastro de concreto magro (e=3,0 cm) - preparo mecânico</t>
  </si>
  <si>
    <t>73,68</t>
  </si>
  <si>
    <t>74007/1</t>
  </si>
  <si>
    <t>Forma de madeira comum para Fundações  - reaproveitamento 10X</t>
  </si>
  <si>
    <t>149,56</t>
  </si>
  <si>
    <t>74254/2</t>
  </si>
  <si>
    <t>kg</t>
  </si>
  <si>
    <t>920,18</t>
  </si>
  <si>
    <t>73942/2</t>
  </si>
  <si>
    <t>130,09</t>
  </si>
  <si>
    <t>74138/3</t>
  </si>
  <si>
    <t>Concreto para Fundação fck=25MPa, incluindo preparo, lançamento, adensamento.</t>
  </si>
  <si>
    <t>16,60</t>
  </si>
  <si>
    <t>CONCRETO ARMADO PARA FUNDAÇÕES - VIGAS BALDRAMES</t>
  </si>
  <si>
    <t>453,60</t>
  </si>
  <si>
    <t>795,73</t>
  </si>
  <si>
    <t>358,45</t>
  </si>
  <si>
    <t>26,73</t>
  </si>
  <si>
    <t>FUNDAÇÃO DO CASTELO D'ÁGUA</t>
  </si>
  <si>
    <t>74156/2</t>
  </si>
  <si>
    <t>Estaca a trado (broca) d=30 cm com concreto fck=15 Mpa (sem armação) - 7 m</t>
  </si>
  <si>
    <t>56,00</t>
  </si>
  <si>
    <t>Corte e reparo em cabeça de estaca</t>
  </si>
  <si>
    <t>12,00</t>
  </si>
  <si>
    <t>Lastro de concreto magro, e=3,0 cm-reparo mecânico</t>
  </si>
  <si>
    <t>Forma de madeira comum para Fundções  - reaproveitamento 10X</t>
  </si>
  <si>
    <t>7,20</t>
  </si>
  <si>
    <t>73990/1</t>
  </si>
  <si>
    <t>Armação aço CA-50, para 1,0 m³ de concreto</t>
  </si>
  <si>
    <t>6,48</t>
  </si>
  <si>
    <t>Concreto fck=25MPa, incluindo preparo, lançamento e adensamento.</t>
  </si>
  <si>
    <t>4,71</t>
  </si>
  <si>
    <t>MURETA - BLOCOS</t>
  </si>
  <si>
    <t>77,00</t>
  </si>
  <si>
    <t>Lastro de concreto magro, e=3,0 cm-preparo mecânico</t>
  </si>
  <si>
    <t>10,87</t>
  </si>
  <si>
    <t>Forma de madeira comum para Fundações  - reaproveitamento 5X</t>
  </si>
  <si>
    <t>29,01</t>
  </si>
  <si>
    <t>50,27</t>
  </si>
  <si>
    <t>53,27</t>
  </si>
  <si>
    <t>3,01</t>
  </si>
  <si>
    <t>MURETA - VIGAS BALDRAME</t>
  </si>
  <si>
    <t>48,85</t>
  </si>
  <si>
    <t>107,82</t>
  </si>
  <si>
    <t>49,18</t>
  </si>
  <si>
    <t>2,60</t>
  </si>
  <si>
    <t>SUPERESTRUTURA</t>
  </si>
  <si>
    <t>CONCRETO ARMADO - PILARES</t>
  </si>
  <si>
    <t>Forma em chapa de madeira compensada plastificada- Pilares</t>
  </si>
  <si>
    <t>288,23</t>
  </si>
  <si>
    <t>1.000,18</t>
  </si>
  <si>
    <t>383,73</t>
  </si>
  <si>
    <t>Concreto Bombeado fck=25MPa, incluindo preparo, lançamento e adensamento.</t>
  </si>
  <si>
    <t>15,73</t>
  </si>
  <si>
    <t>CONCRETO ARMADO - VIGAS</t>
  </si>
  <si>
    <t>450,43</t>
  </si>
  <si>
    <t>695,27</t>
  </si>
  <si>
    <t>374,55</t>
  </si>
  <si>
    <t>27,10</t>
  </si>
  <si>
    <t>CONCRETO ARMADO PARA VERGAS</t>
  </si>
  <si>
    <t>142,10</t>
  </si>
  <si>
    <t>CONCRETO ARMADO - MURETA - PILARES</t>
  </si>
  <si>
    <t>23,53</t>
  </si>
  <si>
    <t>68,18</t>
  </si>
  <si>
    <t>28,36</t>
  </si>
  <si>
    <t>1,09</t>
  </si>
  <si>
    <t>SISTEMA DE VEDAÇÃO VERTICAL INTERNO E EXTERNO (PAREDES)</t>
  </si>
  <si>
    <t>ELEMENTOS VAZADOS</t>
  </si>
  <si>
    <t>73937/4</t>
  </si>
  <si>
    <t>5,14</t>
  </si>
  <si>
    <t>ALVENARIA DE VEDAÇÃO</t>
  </si>
  <si>
    <t>73935/2</t>
  </si>
  <si>
    <t>12,34</t>
  </si>
  <si>
    <t>460,66</t>
  </si>
  <si>
    <t>73988/1</t>
  </si>
  <si>
    <t>35,02</t>
  </si>
  <si>
    <t>11,32</t>
  </si>
  <si>
    <t>ALVENARIA DA MURETA</t>
  </si>
  <si>
    <t>ESQUADRIAS</t>
  </si>
  <si>
    <t>PORTAS DE MADEIRA</t>
  </si>
  <si>
    <t>73910/3</t>
  </si>
  <si>
    <t>73906/3</t>
  </si>
  <si>
    <t>3,00</t>
  </si>
  <si>
    <t>73910/5</t>
  </si>
  <si>
    <t>5,00</t>
  </si>
  <si>
    <t>MERCADO</t>
  </si>
  <si>
    <t>8,00</t>
  </si>
  <si>
    <t>Chapa metalica (alumínio) 1mm para as portas - fornecimento e instalação</t>
  </si>
  <si>
    <t>7,70</t>
  </si>
  <si>
    <t>FERRAGENS E ACESSÓRIOS</t>
  </si>
  <si>
    <t>74070/4</t>
  </si>
  <si>
    <t>Fechadura de embutir completa, para portas internas</t>
  </si>
  <si>
    <t>30,00</t>
  </si>
  <si>
    <t>PORTAS EM ALUMÍNIO</t>
  </si>
  <si>
    <t>74071/2</t>
  </si>
  <si>
    <t>2,10</t>
  </si>
  <si>
    <t>1,68</t>
  </si>
  <si>
    <t>3,36</t>
  </si>
  <si>
    <t>73838/1</t>
  </si>
  <si>
    <t>66,15</t>
  </si>
  <si>
    <t>74071/1</t>
  </si>
  <si>
    <t>Porta de abrir - PA5 - 120x185  - conforme projeto de esquadrias, inclusive ferragens</t>
  </si>
  <si>
    <t>2,22</t>
  </si>
  <si>
    <t>PORTAS DE VIDRO - PV</t>
  </si>
  <si>
    <t>JANELAS DE ALUMÍNIO - JA</t>
  </si>
  <si>
    <t>0,88</t>
  </si>
  <si>
    <t>2,15</t>
  </si>
  <si>
    <t>Vidro fixo - JA-03, 140x115, completa conforme projeto de esquadrias</t>
  </si>
  <si>
    <t>1,61</t>
  </si>
  <si>
    <t>2,73</t>
  </si>
  <si>
    <t>73809/1</t>
  </si>
  <si>
    <t>1,05</t>
  </si>
  <si>
    <t>12,60</t>
  </si>
  <si>
    <t>8,40</t>
  </si>
  <si>
    <t>6,30</t>
  </si>
  <si>
    <t>5,25</t>
  </si>
  <si>
    <t>4,20</t>
  </si>
  <si>
    <t>16,80</t>
  </si>
  <si>
    <t>Tela de nylon de proteção- fixada na esquadria</t>
  </si>
  <si>
    <t>14,28</t>
  </si>
  <si>
    <t>VIDROS</t>
  </si>
  <si>
    <t>Vidro liso temperado incolor, espessura 6mm- fornecimento e instalação</t>
  </si>
  <si>
    <t>9,45</t>
  </si>
  <si>
    <t>Espelho cristal esp. 4mm com moldura de madeira</t>
  </si>
  <si>
    <t>ESQUADRIA - GRADIL METÁLICO</t>
  </si>
  <si>
    <t>Chapa de aço perfurada, inclusive pintura - fornecimento e instalação</t>
  </si>
  <si>
    <t>112,15</t>
  </si>
  <si>
    <t>4,05</t>
  </si>
  <si>
    <t>19,12</t>
  </si>
  <si>
    <t>C4559</t>
  </si>
  <si>
    <t>72,47</t>
  </si>
  <si>
    <t>SISTEMAS DE COBERTURA</t>
  </si>
  <si>
    <t>Estrutura metalica</t>
  </si>
  <si>
    <t>833,92</t>
  </si>
  <si>
    <t>Telha Sanduiche metalica</t>
  </si>
  <si>
    <t>805,81</t>
  </si>
  <si>
    <t>6,60</t>
  </si>
  <si>
    <t>Calha em chapa metalica Nº 22 desenvolvimento de 50 cm</t>
  </si>
  <si>
    <t>97,85</t>
  </si>
  <si>
    <t>Rufo em chapa de aço galvanizado nr. 24, desenvolvimento 25 cm</t>
  </si>
  <si>
    <t>214,50</t>
  </si>
  <si>
    <t>Pingadeira (chapim) em concreto</t>
  </si>
  <si>
    <t>211,25</t>
  </si>
  <si>
    <t>IMPERMEABILIZAÇÃO</t>
  </si>
  <si>
    <t>74106/1</t>
  </si>
  <si>
    <t>Impermeabilização com tinta betuminosa em fundações, baldrames</t>
  </si>
  <si>
    <t>REVESTIMENTOS INTERNOS E EXTERNOS</t>
  </si>
  <si>
    <t>Chapisco de aderência em paredes internas, externas, vigas e platibanda</t>
  </si>
  <si>
    <t>2.546,63</t>
  </si>
  <si>
    <t>Massa única para paredes externas traço 1:2:9 - preparo manual - espessura 2,5 cm</t>
  </si>
  <si>
    <t>527,52</t>
  </si>
  <si>
    <t>1.530,66</t>
  </si>
  <si>
    <t>411,91</t>
  </si>
  <si>
    <t>5,58</t>
  </si>
  <si>
    <t>4,15</t>
  </si>
  <si>
    <t>6,84</t>
  </si>
  <si>
    <t>66,37</t>
  </si>
  <si>
    <t>73886/1</t>
  </si>
  <si>
    <t>Roda meio em madeira (largura=10cm)</t>
  </si>
  <si>
    <t>103,55</t>
  </si>
  <si>
    <t>C4294</t>
  </si>
  <si>
    <t>Forro de gesso acartonado estruturado - montagem e instalação</t>
  </si>
  <si>
    <t>300,27</t>
  </si>
  <si>
    <t>Forro mineral</t>
  </si>
  <si>
    <t>400,28</t>
  </si>
  <si>
    <t>SISTEMAS DE PISOS INTERNOS E EXTERNOS (PAVIMENTAÇÃO)</t>
  </si>
  <si>
    <t>73907/3</t>
  </si>
  <si>
    <t>Contrapiso e=5,0cm</t>
  </si>
  <si>
    <t>810,81</t>
  </si>
  <si>
    <t>Camada regularizadora e=2,0cm</t>
  </si>
  <si>
    <t>73922/5</t>
  </si>
  <si>
    <t>403,54</t>
  </si>
  <si>
    <t>Pintura de base epoxi sobre piso</t>
  </si>
  <si>
    <t>37,42</t>
  </si>
  <si>
    <t>Piso cerâmico antiderrapante PEI V - 40 x 40 cm - incl. rejunte - conforme projeto</t>
  </si>
  <si>
    <t>148,30</t>
  </si>
  <si>
    <t>Piso cerâmico antiderrapante PEI V - 60 x 60 cm - incl. rejunte - conforme projeto</t>
  </si>
  <si>
    <t>42,60</t>
  </si>
  <si>
    <t>Piso vinílico em manta e=2,0mm</t>
  </si>
  <si>
    <t>216,37</t>
  </si>
  <si>
    <t>C4623</t>
  </si>
  <si>
    <t>18,09</t>
  </si>
  <si>
    <t>20,43</t>
  </si>
  <si>
    <t>C2284</t>
  </si>
  <si>
    <t>Soleira em granito cinza andorinha, L=15cm, E=2cm</t>
  </si>
  <si>
    <t>19,88</t>
  </si>
  <si>
    <t>Soleira em granito cinza andorinha, L=17,5cm, E=2cm</t>
  </si>
  <si>
    <t>33,48</t>
  </si>
  <si>
    <t>C2285</t>
  </si>
  <si>
    <t>Soleira em granito cinza andorinha, L=30cm, E=2cm</t>
  </si>
  <si>
    <t>1,77</t>
  </si>
  <si>
    <t>PAVIMENTAÇÃO EXTERNA</t>
  </si>
  <si>
    <t>73892/2</t>
  </si>
  <si>
    <t>Passeio em concreto desempenado com junta plastica a cada 1,20m, e=7cm</t>
  </si>
  <si>
    <t>241,48</t>
  </si>
  <si>
    <t>Rampa de acesso em concreto não estrutural</t>
  </si>
  <si>
    <t>17,38</t>
  </si>
  <si>
    <t>73764/4</t>
  </si>
  <si>
    <t>27,74</t>
  </si>
  <si>
    <t>C4624</t>
  </si>
  <si>
    <t>Piso tátil de alerta em placas pré-moldadas - 5MPa</t>
  </si>
  <si>
    <t>3,51</t>
  </si>
  <si>
    <t>Piso tátil direcional em placas pré-moldadas - 5MPa</t>
  </si>
  <si>
    <t>1,89</t>
  </si>
  <si>
    <t>74223/1</t>
  </si>
  <si>
    <t>15,30</t>
  </si>
  <si>
    <t>Colchão de areia e=10cm</t>
  </si>
  <si>
    <t>74236/1</t>
  </si>
  <si>
    <t>Grama batatais em placas</t>
  </si>
  <si>
    <t>331,98</t>
  </si>
  <si>
    <t>PINTURA</t>
  </si>
  <si>
    <t>C1207</t>
  </si>
  <si>
    <t>Emassamento de paredes internas com massa acrílica - 02 demãos</t>
  </si>
  <si>
    <t>Pintura em latex acrílico 02 demãos sobre paredes internas, externas</t>
  </si>
  <si>
    <t>2.051,14</t>
  </si>
  <si>
    <t>Pintura em latex PVA 02 demãos sobre teto</t>
  </si>
  <si>
    <t>704,13</t>
  </si>
  <si>
    <t>74065/2</t>
  </si>
  <si>
    <t>Pintura em esmalte sintético 02 demãos em esquadrias de madeira</t>
  </si>
  <si>
    <t>78,12</t>
  </si>
  <si>
    <t>74065/1</t>
  </si>
  <si>
    <t>Pintura em esmalte sintético 02 demãos em rodameio de madeira</t>
  </si>
  <si>
    <t>10,36</t>
  </si>
  <si>
    <t>Pintura epoxi - 02 demãos</t>
  </si>
  <si>
    <t>109,17</t>
  </si>
  <si>
    <t>CAIXA DÁGUA - 15.000L</t>
  </si>
  <si>
    <t>C1520</t>
  </si>
  <si>
    <t>89,42</t>
  </si>
  <si>
    <t>C2041</t>
  </si>
  <si>
    <t>Acabamento externo: uma demão de espessura seca de primer Epóxi</t>
  </si>
  <si>
    <t>43,11</t>
  </si>
  <si>
    <t>Acabamento interno: duas demãos de espessura seca de primer Epóxi</t>
  </si>
  <si>
    <t>C4409</t>
  </si>
  <si>
    <t>Pintura Externa: uma demão de poluiretano na cor amarelo</t>
  </si>
  <si>
    <t>INSTALAÇÃO HIDRÁULICA</t>
  </si>
  <si>
    <t>TUBULAÇÕES E CONEXÕES DE PVC RÍGIDO</t>
  </si>
  <si>
    <t>Bolsa de ligação para vaso sanitário sanitário - 1 1/2"</t>
  </si>
  <si>
    <t>14,00</t>
  </si>
  <si>
    <t>Engate flexivel plástico 1/2 -30cm</t>
  </si>
  <si>
    <t>23,00</t>
  </si>
  <si>
    <t>Tubo de descarga VDE 38mm</t>
  </si>
  <si>
    <t>Tubo de ligação latao cromado com canopla para vaso sanitario</t>
  </si>
  <si>
    <t>Luva soldável com rosca 25mm - 3/4"</t>
  </si>
  <si>
    <t>10,00</t>
  </si>
  <si>
    <t>Cap soldável 20mm</t>
  </si>
  <si>
    <t>4,00</t>
  </si>
  <si>
    <t>2,00</t>
  </si>
  <si>
    <t>48,00</t>
  </si>
  <si>
    <t>18,00</t>
  </si>
  <si>
    <t>Bucha de redução sold. curta 60mm - 50mm, fornecimento e instalação</t>
  </si>
  <si>
    <t>15,00</t>
  </si>
  <si>
    <t>Bucha de redução sold. curta 75mm - 60mm, fornecimento e instalação</t>
  </si>
  <si>
    <t>Bucha de redução sold. longa 50mm-25mm, fornecimento e instalação</t>
  </si>
  <si>
    <t>17,00</t>
  </si>
  <si>
    <t>Bucha de redução sold. longa 60mm-25mm, fornecimento e instalação</t>
  </si>
  <si>
    <t>Bucha de redução sold. longa 75mm-50mm, fornecimento e instalação</t>
  </si>
  <si>
    <t>Joelho 45 soldável - 20mm, fornecimento e instalação</t>
  </si>
  <si>
    <t>Joelho 45 soldável - 25mm, fornecimento e instalação</t>
  </si>
  <si>
    <t>Joelho 45 soldável - 50mm, fornecimento e instalação</t>
  </si>
  <si>
    <t>Joelho 45 soldável - 75mm, fornecimento e instalação</t>
  </si>
  <si>
    <t>Joelho 90 soldável - 20mm, fornecimento e instalação</t>
  </si>
  <si>
    <t>Joelho 90 soldável - 25mm, fornecimento e instalação</t>
  </si>
  <si>
    <t>69,00</t>
  </si>
  <si>
    <t>Joelho 90 soldável - 50mm, fornecimento e instalação</t>
  </si>
  <si>
    <t>Joelho 90 soldável - 60mm, fornecimento e instalação</t>
  </si>
  <si>
    <t>Joelho 90 soldável - 75mm, fornecimento e instalação</t>
  </si>
  <si>
    <t>Tê 90 soldável - 25mm, fornecimento e instalação</t>
  </si>
  <si>
    <t>16,00</t>
  </si>
  <si>
    <t>Tê 90 soldável - 50mm, fornecimento e instalação</t>
  </si>
  <si>
    <t>Tê 90 soldável - 60mm, fornecimento e instalação</t>
  </si>
  <si>
    <t>9,00</t>
  </si>
  <si>
    <t>Tê 90 soldável - 75mm, fornecimento e instalação</t>
  </si>
  <si>
    <t>Tê de redução 90 soldavel - 50mm - 25mm, fornecimento e instalação</t>
  </si>
  <si>
    <t>Tê de redução 90 soldavel - 75mm - 50mm, fornecimento e instalação</t>
  </si>
  <si>
    <t>Tê de redução 90 soldavel - 75mm - 60mm, fornecimento e instalação</t>
  </si>
  <si>
    <t>Joelho 90º soldavel com bucha de latão - 25mm - 3/4", fornecimento e instalação</t>
  </si>
  <si>
    <t>44,00</t>
  </si>
  <si>
    <t>Luva de redução soldavel com bucha latão - 25mm - 1/2", fornecimento e instalação</t>
  </si>
  <si>
    <t>Tubo aletado 1/2", fornecimento e instalação</t>
  </si>
  <si>
    <t>Tê soldavel com rosca bolsa central - 20mm - 1/2"</t>
  </si>
  <si>
    <t>Tubo PVC soldável Ø 20 mm, fornecimento e instalação</t>
  </si>
  <si>
    <t>24,14</t>
  </si>
  <si>
    <t>Tubo PVC soldável Ø 25 mm, fornecimento e instalação</t>
  </si>
  <si>
    <t>150,28</t>
  </si>
  <si>
    <t>Tubo PVC soldável Ø 50 mm, fornecimento e instalação</t>
  </si>
  <si>
    <t>57,25</t>
  </si>
  <si>
    <t>Tubo PVC soldável Ø 60 mm, fornecimento e instalação</t>
  </si>
  <si>
    <t>19,53</t>
  </si>
  <si>
    <t>Tubo PVC soldável Ø 75mm, fornecimento e instalação</t>
  </si>
  <si>
    <t>175,85</t>
  </si>
  <si>
    <t>TUBULAÇÕES E CONEXÕES - METAIS</t>
  </si>
  <si>
    <t>Registro esfera borboleta bruto PVC - 1/2", fornecimento e instalação</t>
  </si>
  <si>
    <t>74181/1</t>
  </si>
  <si>
    <t>Registro bruto de gaveta 2", fornecimento e instalação</t>
  </si>
  <si>
    <t>74180/1</t>
  </si>
  <si>
    <t>Registro bruto de gaveta 2 1/2", fornecimento e instalação</t>
  </si>
  <si>
    <t>74175/1</t>
  </si>
  <si>
    <t>Registro de gaveta com canopla cromada 1/2", fornecimento e instalação</t>
  </si>
  <si>
    <t>74174/1</t>
  </si>
  <si>
    <t>Registro de gaveta com canopla cromada 1 1/2", fornecimento e instalação</t>
  </si>
  <si>
    <t>Registro de gaveta com canopla cromada 3/4", fornecimento e instalação</t>
  </si>
  <si>
    <t>19,00</t>
  </si>
  <si>
    <t>Registro de pressão com canopla cromada 3/4", fornecimento e instalação</t>
  </si>
  <si>
    <t>DRENAGEM DE ÁGUAS PLUVIAIS</t>
  </si>
  <si>
    <t>TUBULAÇÕES E CONEXÕES DE PVC</t>
  </si>
  <si>
    <t>Tubo de PVC Ø150mm, fornecimento e instalação</t>
  </si>
  <si>
    <t>236,38</t>
  </si>
  <si>
    <t>Joelho 45 - 150mm, fornecimento e instalação</t>
  </si>
  <si>
    <t>Joelho 90 - 150mm, fornecimento e instalação</t>
  </si>
  <si>
    <t>36,00</t>
  </si>
  <si>
    <t>ACESSÓRIOS</t>
  </si>
  <si>
    <t>Ralo hemisférico (formato abacaxi) de ferro fundido, Ø150mm</t>
  </si>
  <si>
    <t>Caixa de areia sem grelha 80x80cm</t>
  </si>
  <si>
    <t>INSTALAÇÃO SANITÁRIA</t>
  </si>
  <si>
    <t>Caixa sifonada 150x150x50mm</t>
  </si>
  <si>
    <t>Ralo sifonado, PVC 100x100X40mm</t>
  </si>
  <si>
    <t>Terminal de Ventilação Série Normal 50mm</t>
  </si>
  <si>
    <t>Tubo de PVC rígido 100mm, fornec. e instalação</t>
  </si>
  <si>
    <t>143,33</t>
  </si>
  <si>
    <t>Tubo de PVC rígido 40mm, fornec. e instalação</t>
  </si>
  <si>
    <t>87,47</t>
  </si>
  <si>
    <t>Tubo de PVC rígido 50mm, fornec. e instalação</t>
  </si>
  <si>
    <t>176,79</t>
  </si>
  <si>
    <t>Tubo de PVC rígido 75mm, fornec. e instalação</t>
  </si>
  <si>
    <t>38,37</t>
  </si>
  <si>
    <t>Tubo de PVC rígido 150mm, fornec. e instalação</t>
  </si>
  <si>
    <t>2,77</t>
  </si>
  <si>
    <t>74051/2</t>
  </si>
  <si>
    <t>Caixa de gordura SIMPLES</t>
  </si>
  <si>
    <t>CAIXA DE INSPEÇÃO ESGOTO</t>
  </si>
  <si>
    <t>13,00</t>
  </si>
  <si>
    <t>74104/1</t>
  </si>
  <si>
    <t>CAIXA DE PASSAGEM MODULADA</t>
  </si>
  <si>
    <t>74198/2</t>
  </si>
  <si>
    <t>Sumidouro em alvenaria 2,40 x 2,40 m</t>
  </si>
  <si>
    <t>74197/1</t>
  </si>
  <si>
    <t>Fossa séptica 2,30 x 2,30 m</t>
  </si>
  <si>
    <t>Bucha de redução PVC longa 50mm-40mm</t>
  </si>
  <si>
    <t>24,00</t>
  </si>
  <si>
    <t>Curva PVC 90º curta - 40mm - fornecimento e instalação</t>
  </si>
  <si>
    <t>54,00</t>
  </si>
  <si>
    <t>Curva PVC 90º curta - 50mm - fornecimento e instalação</t>
  </si>
  <si>
    <t>Curva PVC 90º curta - 75mm - fornecimento e instalação</t>
  </si>
  <si>
    <t>Joelho PVC 45º 100mm - fornecimento e instalação</t>
  </si>
  <si>
    <t>Joelho PVC 45º 50mm - fornecimento e instalação</t>
  </si>
  <si>
    <t>31,00</t>
  </si>
  <si>
    <t>Joelho PVC 45º 40mm - fornecimento e instalação</t>
  </si>
  <si>
    <t>28,00</t>
  </si>
  <si>
    <t>Joelho PVC 90º 100mm - fornecimento e instalação</t>
  </si>
  <si>
    <t>Joelho PVC 90º 75mm - fornecimento e instalação</t>
  </si>
  <si>
    <t>Joelho PVC 90º 50mm - fornecimento e instalação</t>
  </si>
  <si>
    <t>Joelho PVC 90º 40mm - fornecimento e instalação</t>
  </si>
  <si>
    <t>Junção PVC simples 100mm-50mm - fornecimento e instalação</t>
  </si>
  <si>
    <t>Junção PVC simples 100mm-100mm - fornecimento e instalação</t>
  </si>
  <si>
    <t>Junção PVC simples 50mm-50mm - fornecimento e instalação</t>
  </si>
  <si>
    <t>Tê PVC 45º - 40mm - fornecimento e instalação</t>
  </si>
  <si>
    <t>Tê PVC 90º - 40mm - fornecimento e instalação</t>
  </si>
  <si>
    <t>Tê PVC sanitario 100mm-50mm - fornecimento e instalação</t>
  </si>
  <si>
    <t>Tê PVC sanitario 100mm-75mm - fornecimento e instalação</t>
  </si>
  <si>
    <t>Tê PVC sanitario 50mm-50mm - fornecimento e instalação</t>
  </si>
  <si>
    <t>LOUÇAS E METAIS</t>
  </si>
  <si>
    <t>C4642</t>
  </si>
  <si>
    <t>Assento plástico Izy, código AP.01, DECA</t>
  </si>
  <si>
    <t>Papeleira Metálica Linha Izy, código 2020.C37, DECA ou equivalente</t>
  </si>
  <si>
    <t>un.</t>
  </si>
  <si>
    <t>Dispenser Saboneteira Linha Excellence, código 7009, Melhoramentos ou equivalente</t>
  </si>
  <si>
    <t>Dispenser Toalha Linha Excellence, código 7007, Melhoramentos ou equivalente.</t>
  </si>
  <si>
    <t>Barra de apoio de canto para lavatório, aço inox polido,Celite ou equivalente</t>
  </si>
  <si>
    <t>Barra de apoio de chuveiro PNE, em "L", Linha conforto código 2335.I.ESC</t>
  </si>
  <si>
    <t>74072/3</t>
  </si>
  <si>
    <t>Barra metálica com pintura azul para proteção dos espelhos e chuveiro infantil d=1 1/4"</t>
  </si>
  <si>
    <t>9,90</t>
  </si>
  <si>
    <t>Banheira Embutir em plástico tipo PVC, 77x45x20cm, Burigotto ou equivalente</t>
  </si>
  <si>
    <t>Torneira elétrica LorenEasy, LORENZETTI ou equivalente</t>
  </si>
  <si>
    <t>Torneira para cozinha de mesa bica móvel Izy, código 1167.C37, DECA, ou equivalente</t>
  </si>
  <si>
    <t>Torneira de parede de uso geral para jardim ou tanque</t>
  </si>
  <si>
    <t>Torneira para lavatório de mesa bica baixa Izy, código 1193.C37, Deca ou equivalente</t>
  </si>
  <si>
    <t>INSTALAÇÃO DE GÁS COMBUSTÍVEL</t>
  </si>
  <si>
    <t>74138/2</t>
  </si>
  <si>
    <t>Abrigo para Central de GLP, em concreto</t>
  </si>
  <si>
    <t>0,78</t>
  </si>
  <si>
    <t>Tela metálica para ventilação com requadro em alumínio</t>
  </si>
  <si>
    <t>0,32</t>
  </si>
  <si>
    <t>73976/3</t>
  </si>
  <si>
    <t>Tubo de aço Galvanizado Ø 3/4", inclusive conexões</t>
  </si>
  <si>
    <t>22,00</t>
  </si>
  <si>
    <t>C1250</t>
  </si>
  <si>
    <t>Envelopamento de concreto - 3cm</t>
  </si>
  <si>
    <t>Fita anticorrosiva 5cmx30m (2 camadas)</t>
  </si>
  <si>
    <t>Válvula esfera Ø 3/4" NPT 300</t>
  </si>
  <si>
    <t>União 3/4" NPT 300</t>
  </si>
  <si>
    <t>Niple 3/4" NPT 300</t>
  </si>
  <si>
    <t>Niple 1/2" NPT 300</t>
  </si>
  <si>
    <t>Niple 1/4" NPT 300</t>
  </si>
  <si>
    <t>Tê redução 3/4"x1/2"</t>
  </si>
  <si>
    <t>Redução 1/2" x 1/4"</t>
  </si>
  <si>
    <t>Luva de redução 3/4 x 1/2"</t>
  </si>
  <si>
    <t>Luva de redução 1/4" x 1/2"</t>
  </si>
  <si>
    <t>Joelho 1/2" NPT 300</t>
  </si>
  <si>
    <t>Regulador 1º estagio com manometro</t>
  </si>
  <si>
    <t>Manômetro NPT 1/4", 0 a 300 psi</t>
  </si>
  <si>
    <t>Mangueira Flexivel</t>
  </si>
  <si>
    <t>Regulador 2º estágio com registro</t>
  </si>
  <si>
    <t>Placa de sinalização em pvc cod 1 - (348x348) Proibido fumar</t>
  </si>
  <si>
    <t>Placa de sinalização em pvc cod 6 - (348x348) Perigo Inflamável</t>
  </si>
  <si>
    <t>SISTEMA DE PROTEÇÃO CONTRA INCÊNDIO</t>
  </si>
  <si>
    <t>Extintor ABC - 6KG</t>
  </si>
  <si>
    <t>Extintor CO2 - 6KG</t>
  </si>
  <si>
    <t>Cotovelo 45º galvanizado 2 1/2"</t>
  </si>
  <si>
    <t>Cotovelo 90º galvanizado 2 1/2"</t>
  </si>
  <si>
    <t>73976/8</t>
  </si>
  <si>
    <t>Curva macho - fêmea 2 1/2"</t>
  </si>
  <si>
    <t>Niple duplo aço galvanizado 2 1/2"</t>
  </si>
  <si>
    <t>11,00</t>
  </si>
  <si>
    <t>Tê aço galvanizado 2 1/2"</t>
  </si>
  <si>
    <t>Tubo aço galvanizado 65mm - 2 1/2"2 1/2"</t>
  </si>
  <si>
    <t>61,52</t>
  </si>
  <si>
    <t>Adaptador storz - roscas internas 2 1/2"</t>
  </si>
  <si>
    <t>Caixa para abrigo de mangueira - 70x50x25 cm</t>
  </si>
  <si>
    <t>Chave para conexão de mangueira tipo stroz engate rápido - dupla 1 1/2" x 1 1/2"</t>
  </si>
  <si>
    <t>Esguicho jato solido 1 1/2" 16mm</t>
  </si>
  <si>
    <t>Mangueiras 1 1/2" 16mm</t>
  </si>
  <si>
    <t>Niple paralelo em ferro maleavél 2 1/2"</t>
  </si>
  <si>
    <t>Redução giratória tipo Storz - 2 1/2 x 1 1/2"</t>
  </si>
  <si>
    <t>Registro globo 2 1/2" 45º</t>
  </si>
  <si>
    <t>Registro de gaveta com haste 2 1/2"</t>
  </si>
  <si>
    <t>Tampão cego com corrente tipo storz 1 1/2"</t>
  </si>
  <si>
    <t>Tampão cego com corrente tipo storz 2 1/2"</t>
  </si>
  <si>
    <t>Tampão de ferro fundido para passeio</t>
  </si>
  <si>
    <t>Registro bruto de gaveta insutrial 2 1/2"</t>
  </si>
  <si>
    <t>73795/6</t>
  </si>
  <si>
    <t>Válvula de retenção vertical 2 1/2"</t>
  </si>
  <si>
    <t>C4394</t>
  </si>
  <si>
    <t>Luminária de emergência com lampada fluorescente 9W de 1 hora</t>
  </si>
  <si>
    <t>Marcação no Piso - 1 x 1m para extintor</t>
  </si>
  <si>
    <t>Marcação no Piso - 1 x 1m para hidrante</t>
  </si>
  <si>
    <t>Conjunto motobomba Thebe THSI-18 5CV ou equivalente</t>
  </si>
  <si>
    <t>Placa de sinalização em pvc cod 26 - (300x300) Hidrante de incendio</t>
  </si>
  <si>
    <t>Placa de sinalização em pvc cod 12 - (316x158) Saída de emergência</t>
  </si>
  <si>
    <t>Placa de sinalização em pvc cod 17 - (316x158) Mensagem "Saída"</t>
  </si>
  <si>
    <t>Placa de sinalização em pvc cod 263 - (300x300) Extintor de Incêndio</t>
  </si>
  <si>
    <t>INSTALAÇÕES ELÉTRICAS - 220V</t>
  </si>
  <si>
    <t>CENTRO DE DISTRIBUIÇÃO</t>
  </si>
  <si>
    <t>Quadro de medição - fornecimento e instalação</t>
  </si>
  <si>
    <t>DISJUNTORES</t>
  </si>
  <si>
    <t>74130/1</t>
  </si>
  <si>
    <t>Disjuntos unipolar termomagnético 10A</t>
  </si>
  <si>
    <t>27,00</t>
  </si>
  <si>
    <t>Disjuntos unipolar termomagnético 16A</t>
  </si>
  <si>
    <t>Disjuntos unipolar termomagnético 20A</t>
  </si>
  <si>
    <t>Disjuntos unipolar termomagnético 25A</t>
  </si>
  <si>
    <t>20,00</t>
  </si>
  <si>
    <t>74130/2</t>
  </si>
  <si>
    <t>Disjuntos tripolare termomagnético 32A</t>
  </si>
  <si>
    <t>74130/5</t>
  </si>
  <si>
    <t>Disjuntos unipolar termomagnético 63A</t>
  </si>
  <si>
    <t>74130/6</t>
  </si>
  <si>
    <t>Disjuntos unipolar termomagnético 160A</t>
  </si>
  <si>
    <t>Disjuntos bipolar termomagnético 100A</t>
  </si>
  <si>
    <t>Interruptor bipolar DR - 100A</t>
  </si>
  <si>
    <t>Interruptor bipolar DR - 25A</t>
  </si>
  <si>
    <t>Interruptor bipolar DR -63A</t>
  </si>
  <si>
    <t>Dispositivo de proteção contra surto - 175V - 40KA</t>
  </si>
  <si>
    <t>Dispositivo de proteção contra surto - 175V - 80KA</t>
  </si>
  <si>
    <t>ELETRODUTOS E ACESSÓRIOS</t>
  </si>
  <si>
    <t>Eletroduto PVC flexível corrugado reforçado, Ø20mm (DN 3/4"), inclusive conexões</t>
  </si>
  <si>
    <t>343,32</t>
  </si>
  <si>
    <t>Eletroduto PVC flexível corrugado reforçado, Ø25mm (DN 1"), inclusive conexões</t>
  </si>
  <si>
    <t>220,92</t>
  </si>
  <si>
    <t>Eletroduto PVC flexível corrugado reforçado, Ø32mm (DN 1 1/2"), inclusive conexões</t>
  </si>
  <si>
    <t>278,04</t>
  </si>
  <si>
    <t>73798/1</t>
  </si>
  <si>
    <t>Eletroduto PVC flexível corrugado reforçado, Ø50mm (DN 2"), inclusive conexões</t>
  </si>
  <si>
    <t>7,68</t>
  </si>
  <si>
    <t>73798/3</t>
  </si>
  <si>
    <t>Eletroduto PVC flexível corrugado reforçado, Ø75mm (DN 3"), inclusive conexões</t>
  </si>
  <si>
    <t>Eletroduto PVC flexível corrugado reforçado, Ø100mm (DN 4"), inclusive conexões</t>
  </si>
  <si>
    <t>11,28</t>
  </si>
  <si>
    <t>Eletroduto PVC flexível corrugado reforçado, Ø126mm (DN 5"), inclusive conexões</t>
  </si>
  <si>
    <t>3,30</t>
  </si>
  <si>
    <t>Eletroduto PVC flexível corrugado reforçado, Ø150mm (DN 6"), inclusive conexões</t>
  </si>
  <si>
    <t>16,32</t>
  </si>
  <si>
    <t>Eletroduto Ferro Galvanizado DN 25mm (1"), inclusive conexões</t>
  </si>
  <si>
    <t>27,42</t>
  </si>
  <si>
    <t>Eletroduto Ferro Galvanizado DN 32mm (1 1/4"), inclusive conexões</t>
  </si>
  <si>
    <t>17,70</t>
  </si>
  <si>
    <t>Eletroduto Ferro Galvanizado DN 20mm (3/4"), inclusive conexões</t>
  </si>
  <si>
    <t>48,36</t>
  </si>
  <si>
    <t>Eletroduto Ferro Galvanizado DN 100mm (4"), inclusive conexões</t>
  </si>
  <si>
    <t>8,82</t>
  </si>
  <si>
    <t>Canaleta PVC lisa 50x80mm - fornecimento e instalação</t>
  </si>
  <si>
    <t>Canaleta PVC lisa 80x80mm - fornecimento e instalação</t>
  </si>
  <si>
    <t>Caixa de passagem 30x30cm em alvenaria com tampa de ferro fundido tipo leve</t>
  </si>
  <si>
    <t>Caixa de passagem 40x40cm em alvenaria com tampa de ferro fundido tipo leve</t>
  </si>
  <si>
    <t>Caixa inspeção aterramento 250x250x400mm</t>
  </si>
  <si>
    <t>CABOS E FIOS (CONDUTORES)</t>
  </si>
  <si>
    <t>73860/8</t>
  </si>
  <si>
    <t>#2,5 mm²</t>
  </si>
  <si>
    <t>3.078,30</t>
  </si>
  <si>
    <t>73860/9</t>
  </si>
  <si>
    <t>#4 mm²</t>
  </si>
  <si>
    <t>303,96</t>
  </si>
  <si>
    <t>73860/10</t>
  </si>
  <si>
    <t>#6 mm²</t>
  </si>
  <si>
    <t>2.423,76</t>
  </si>
  <si>
    <t>73860/11</t>
  </si>
  <si>
    <t>#10 mm²</t>
  </si>
  <si>
    <t>1.518,30</t>
  </si>
  <si>
    <t>73860/12</t>
  </si>
  <si>
    <t>#16 mm²</t>
  </si>
  <si>
    <t>112,14</t>
  </si>
  <si>
    <t>73860/13</t>
  </si>
  <si>
    <t>#25 mm²</t>
  </si>
  <si>
    <t>31,26</t>
  </si>
  <si>
    <t>73860/14</t>
  </si>
  <si>
    <t>#50 mm²</t>
  </si>
  <si>
    <t>30,78</t>
  </si>
  <si>
    <t>ELETROCALHAS</t>
  </si>
  <si>
    <t>Eletrocalha lisa tipo U 100x100mm com tampa, inclusive conexões</t>
  </si>
  <si>
    <t>0,42</t>
  </si>
  <si>
    <t>Eletrocalha lisa tipo U 100x50mm com tampa, inclusive conexões</t>
  </si>
  <si>
    <t>11,22</t>
  </si>
  <si>
    <t>Eletrocalha lisa tipo U 100x75mm com tampa, inclusive conexões</t>
  </si>
  <si>
    <t>2,16</t>
  </si>
  <si>
    <t>Eletrocalha lisa tipo U 150x50mm com tampa, inclusive conexões</t>
  </si>
  <si>
    <t>3,60</t>
  </si>
  <si>
    <t>Eletrocalha lisa tipo U 200x50mm com tampa, inclusive conexões</t>
  </si>
  <si>
    <t>2,58</t>
  </si>
  <si>
    <t>Eletrocalha lisa tipo U 300x75mm com tampa, inclusive conexões</t>
  </si>
  <si>
    <t>2,64</t>
  </si>
  <si>
    <t>Eletrocalha lisa tipo U 500x50mm com tampa, inclusive conexões</t>
  </si>
  <si>
    <t>2,70</t>
  </si>
  <si>
    <t>Eletrocalha lisa tipo U 50x50mm com tampa, inclusive conexões</t>
  </si>
  <si>
    <t>21,18</t>
  </si>
  <si>
    <t>Eletrocalha lisa tipo U 75x50mm com tampa, inclusive conexões</t>
  </si>
  <si>
    <t>Eletrocalha lisa tipo U 75x75mm com tampa, inclusive conexões</t>
  </si>
  <si>
    <t>Suporte vertical eletrocalha 120x146mm</t>
  </si>
  <si>
    <t>Suporte vertical eletrocalha 120x160mm</t>
  </si>
  <si>
    <t>Suporte vertical eletrocalha 120x204mm</t>
  </si>
  <si>
    <t>Suporte vertical eletrocalha 70x125mm</t>
  </si>
  <si>
    <t>Suporte vertical eletrocalha 70x154mm</t>
  </si>
  <si>
    <t>Suporte vertical eletrocalha 70x183mm</t>
  </si>
  <si>
    <t>Suporte vertical eletrocalha 70x81mm</t>
  </si>
  <si>
    <t>Suporte vertical eletrocalha 70x96mm</t>
  </si>
  <si>
    <t>Suporte vertical eletrocalha 95x114mm</t>
  </si>
  <si>
    <t>Tala plana perfurada 50mm</t>
  </si>
  <si>
    <t>Tala plana perfurada 75mm</t>
  </si>
  <si>
    <t>ILUMINAÇÃO E TOMADAS</t>
  </si>
  <si>
    <t>Tomada universal, circular, 2P+T, 10A, cor branca, completa</t>
  </si>
  <si>
    <t>108,00</t>
  </si>
  <si>
    <t>Tomada universal, circular, 2P+T, 20A, cor branca, completa</t>
  </si>
  <si>
    <t>Interruptor simples 10 A, completa</t>
  </si>
  <si>
    <t>34,00</t>
  </si>
  <si>
    <t>73953/6</t>
  </si>
  <si>
    <t>Luminárias 2x36W completa</t>
  </si>
  <si>
    <t>63,00</t>
  </si>
  <si>
    <t>73953/2</t>
  </si>
  <si>
    <t>Luminárias 2x14 W completa</t>
  </si>
  <si>
    <t>74041/2</t>
  </si>
  <si>
    <t>Luminárias 2X36 com alaetas completa</t>
  </si>
  <si>
    <t>26,00</t>
  </si>
  <si>
    <t>Luminária de piso, com lâmpada vapor metálico 70W</t>
  </si>
  <si>
    <t>7,00</t>
  </si>
  <si>
    <t>C2045</t>
  </si>
  <si>
    <t>Projetor com lâmpada de vapor metálico 150W</t>
  </si>
  <si>
    <t>Projetor com lâmpada de vapor metálico 250W</t>
  </si>
  <si>
    <t>74041/1</t>
  </si>
  <si>
    <t>Arandelas de sobrepor com 1 lâmpada fluorescente compacta de 60W</t>
  </si>
  <si>
    <t>INSTALAÇÕES DE CLIMATIZAÇÃO</t>
  </si>
  <si>
    <t>Tubo PVC soldável - Ø 25 mm, inclusive conexões (drenos para ar condicionado)</t>
  </si>
  <si>
    <t>90,00</t>
  </si>
  <si>
    <t>Joelho 45 PVC - Ø 25mm, fornecimento e instalação</t>
  </si>
  <si>
    <t>INSTALAÇÕES DE REDE ESTRUTURADA</t>
  </si>
  <si>
    <t>EQUIPAMENTOS PASSIVOS</t>
  </si>
  <si>
    <t>Patch Panel 19"  - 24 portas, Categoria 6</t>
  </si>
  <si>
    <t>Switch de 24 portas</t>
  </si>
  <si>
    <t>Switch de 48 portas</t>
  </si>
  <si>
    <t>Bloco 110 para rack 19” 100 pares</t>
  </si>
  <si>
    <t>Guia de Cabos Vertical, fechado</t>
  </si>
  <si>
    <t>CABOS EM PAR TRANÇADOS</t>
  </si>
  <si>
    <t>Cabo UTP Categoria 5e</t>
  </si>
  <si>
    <t>72,00</t>
  </si>
  <si>
    <t>Cabo UTP -6 (24AWG)</t>
  </si>
  <si>
    <t>1.290,60</t>
  </si>
  <si>
    <t>C0544</t>
  </si>
  <si>
    <t>Cabo coaxial</t>
  </si>
  <si>
    <t>320,00</t>
  </si>
  <si>
    <t>CABOS DE CONEXÃO</t>
  </si>
  <si>
    <t>Cabos de conexões – Patch cord categoria 6  - 2,5 metros</t>
  </si>
  <si>
    <t>62,00</t>
  </si>
  <si>
    <t>Plugue 100 IDC - 4 pares</t>
  </si>
  <si>
    <t>TOMADAS</t>
  </si>
  <si>
    <t>Tomada modular RJ-45 Categoria 6</t>
  </si>
  <si>
    <t>Placa 2x4" 1 modulo RJ45</t>
  </si>
  <si>
    <t>Placa 2x4" 2 modulo RJ45</t>
  </si>
  <si>
    <t>Conector de TV Tipo F (Coaxial)</t>
  </si>
  <si>
    <t>Placa 2x4" para TV/SAT</t>
  </si>
  <si>
    <t>Central PABX 50/300</t>
  </si>
  <si>
    <t>CAIXAS E ACESSÓRIOS</t>
  </si>
  <si>
    <t>Caixa de passagem PVC 4x2" - fornecimento e instalação</t>
  </si>
  <si>
    <t>Eletroduto PVC flexivel 1", inclusive conexões</t>
  </si>
  <si>
    <t>1,40</t>
  </si>
  <si>
    <t>Eletroduto PVC flexivel 3/4", inclusive conexões</t>
  </si>
  <si>
    <t>219,80</t>
  </si>
  <si>
    <t>Eletroduto PVC flexivel 1 1/2", inclusive conexões</t>
  </si>
  <si>
    <t>Eletrocalha lisa com tampa 100 x 100 mm, inclusive conexões</t>
  </si>
  <si>
    <t>Eletrocalha lisa com tampa 50 x 50 mm, inclusive conexões</t>
  </si>
  <si>
    <t>79,10</t>
  </si>
  <si>
    <t>SISTEMA DE EXAUSTÃO MECÂNICA</t>
  </si>
  <si>
    <t>Coifa de Centro em Aço Inox de 1200x900x600mm</t>
  </si>
  <si>
    <t>Duto de ligação 1000 X 0.80mm</t>
  </si>
  <si>
    <t>Chapéu chines em aluminio</t>
  </si>
  <si>
    <t>SISTEMA DE PROTEÇÃO CONTRA DESCARGAS ATMOSFÉRICAS (SPDA)</t>
  </si>
  <si>
    <t>Pára-raios tipo Franklin em aço inox 3 pontas em haste de 3 m. x 1.1/2" tipo simples</t>
  </si>
  <si>
    <t>C3478</t>
  </si>
  <si>
    <t>Vergalhão CA - 25 # 10 mm2</t>
  </si>
  <si>
    <t>45,50</t>
  </si>
  <si>
    <t>C0860</t>
  </si>
  <si>
    <t>Conector mini-gar em bronze estanhado Tel-583</t>
  </si>
  <si>
    <t>Parafuso fenda em aço inox 4,2 x 32mm e bucha de nylon</t>
  </si>
  <si>
    <t>cj</t>
  </si>
  <si>
    <t>Presilha em latão</t>
  </si>
  <si>
    <t>73962/13</t>
  </si>
  <si>
    <t>Escavação de vala para aterramento</t>
  </si>
  <si>
    <t>Haste tipo coopperweld 5/8" x 2,40m.</t>
  </si>
  <si>
    <t>Cordoalha de cobre nu 35 mm2</t>
  </si>
  <si>
    <t>250,00</t>
  </si>
  <si>
    <t>Cordoalha de cobre nu 50 mm2</t>
  </si>
  <si>
    <t>200,00</t>
  </si>
  <si>
    <t>Conector de bronze para haste de 5/8" e cabo de 50 mm²</t>
  </si>
  <si>
    <t>SERVIÇOS COMPLEMENTARES</t>
  </si>
  <si>
    <t>C0864</t>
  </si>
  <si>
    <t>C4065</t>
  </si>
  <si>
    <t>Bancada em granito cinza andorinha - espessura 2cm, conforme projeto</t>
  </si>
  <si>
    <t>29,79</t>
  </si>
  <si>
    <t>Prateleira, acabamentos em granito cinza andorinha - espessura 2cm, conforme projeto</t>
  </si>
  <si>
    <t>30,37</t>
  </si>
  <si>
    <t>C2910</t>
  </si>
  <si>
    <t>Prateleiras e escaninhos em mdf</t>
  </si>
  <si>
    <t>C0361</t>
  </si>
  <si>
    <t>Bancos de concreto</t>
  </si>
  <si>
    <t>5,87</t>
  </si>
  <si>
    <t>Banco e acabamento em granito</t>
  </si>
  <si>
    <t>2,40</t>
  </si>
  <si>
    <t>C1869</t>
  </si>
  <si>
    <t>Peitoril em granito cinza, largura=17,00cm espessura variável e pingadeira</t>
  </si>
  <si>
    <t>59,90</t>
  </si>
  <si>
    <t>CAIXA DÁGUA -15.000L</t>
  </si>
  <si>
    <t>Escada interna e externa tipo marinheiro, inclusive pintura</t>
  </si>
  <si>
    <t>7,30</t>
  </si>
  <si>
    <t>73737/2</t>
  </si>
  <si>
    <t>Guarda corpo de 1m de altura</t>
  </si>
  <si>
    <t>4,49</t>
  </si>
  <si>
    <t>700,00</t>
  </si>
  <si>
    <t>Sistema de ancoragem com 5 nichos, conforme projeto</t>
  </si>
  <si>
    <t>SERVIÇOS FINAIS</t>
  </si>
  <si>
    <t>Limpeza final da obra</t>
  </si>
  <si>
    <t>Armação aço CA-50, Diam. 6,3 (1/4) á 12,5mm(1/2) -Fornecimento/corte perda de 10%)
/ dobra / colocação.</t>
  </si>
  <si>
    <t>Armação de aço  CA-60 Diam. 3,4 a 6,0mm-Fornecimento/corte perda de 10%) / dobra
/ colocação.</t>
  </si>
  <si>
    <t>Forma madeira comp. plastificada 12mm p/ Estrutura corte/ Montagem/ Escoramento/
Desforma-  Vigas</t>
  </si>
  <si>
    <t>Verga e contravergas pré-moldada em concreto armado fck 15Mpa - 10x10cm, conforme projeto.</t>
  </si>
  <si>
    <t>Forma madeira comp. plastificada 12mm p/ Estrutura corte/ Montagem/ Escoramento/ Desforma</t>
  </si>
  <si>
    <t>Cobogó de concreto (elemento vazado)  - (6x40x40cm) assentado com argamassa traço 1:4 (cimento, areia)</t>
  </si>
  <si>
    <t>5.2</t>
  </si>
  <si>
    <t>87504</t>
  </si>
  <si>
    <t>Alvenaria de vedação de 1/2 vez em tijolos cerâmicos de 08 furos (dimensões
nominais: 19x19x09); assentamento em argamassa no traço 1:2:8 (cimento, cal e areia)</t>
  </si>
  <si>
    <t>572,62</t>
  </si>
  <si>
    <t>Alvenaria de vedação de 1 vez em tijolos cerâmicos de 08 furos (dimensões nominais:
19x19x09); assentamento em argamassa no traço 1:2:8 (cimento, cal e areia)</t>
  </si>
  <si>
    <t>Alvenaria de vedação horizontal em tijolos cerâmicos 06 furos Dimensões nominais:
9x14x19); assentamento em argamassa no traço 1:2:8 (cimento, cal e areia)</t>
  </si>
  <si>
    <t>Encunhamento (aperto de alvenaria) em tijolo cerâmicos maciços 5x10x20cm 1 vez
(esp. 20cm), assentamento c/ argamassa traço1:6 (cimento e areia)</t>
  </si>
  <si>
    <t>Divisória de banheiros e sanitários em granito com espessura de 2cm polido assentado com argamassa traço 1:4</t>
  </si>
  <si>
    <t>5.7</t>
  </si>
  <si>
    <t>33,93</t>
  </si>
  <si>
    <t>Porta de Madeira - PM1 - 70x210, folha lisa com chapa metalica, incluso ferragens, conforme projeto de esquadrias</t>
  </si>
  <si>
    <t>Porta de Madeira - PM2 - 80x210, com veneziana, incluso ferragens, conforme projeto de esquadrias</t>
  </si>
  <si>
    <t>Porta de Madeira - PM3 - 80x210, barra e chapa metálica, incluso ferragens, conforme projeto de esquadrias</t>
  </si>
  <si>
    <t>Porta de Madeira - PM4 - 80x210, folha lisa com chapa metalica, incluso ferragens, conforme projeto de esquadrias</t>
  </si>
  <si>
    <t>Porta de Madeira - PM5 - 80x210, com barra e chapa metálica e visor, incluso ferragens, conforme projeto de esquadrias</t>
  </si>
  <si>
    <t>Porta de compesando de madeira - PM6 - 60x100, folha lisa revestida com laminado melamínico, incluso ferragens, conforme projeto de esquadrias</t>
  </si>
  <si>
    <t>Porta de abrir - PA1 - 100x210 em chapa de alumínio e veneziana- conforme projeto de esquadrias, inclusive ferragens</t>
  </si>
  <si>
    <t>Porta de abrir - PA2 - 80x210 em chapa de alumínio com veneziana- conforme projeto de esquadrias, inclusive ferragens</t>
  </si>
  <si>
    <t>Porta de abrir - PA3 - 160x210 em chapa de alumínio com veneziana- conforme projeto de esquadrias, inclusive ferragens</t>
  </si>
  <si>
    <t>Porta de correr de vidro - PA4 - 450x210  conforme projeto de esquadrias, inclusive ferragens</t>
  </si>
  <si>
    <t>Porta de Vidro temperado - PV1 - 175x230, com ferragens, inclusive vidro, conforme projeto de esquadrias</t>
  </si>
  <si>
    <t>Janela de Alumínio - JA-01, 70x125, completa conforme projeto de esquadrias - Guilhotina</t>
  </si>
  <si>
    <t>Janela de Alumínio - JA-02, 110x195, completa conforme projeto de esquadrias - Guilhotina</t>
  </si>
  <si>
    <t>Janela de Alumínio - JA-04, 140x195, completa conforme projeto de esquadrias - Guilhotina</t>
  </si>
  <si>
    <t>Janela de Alumínio - JA-06, 210x50, completa conforme projeto de esquadrias - Maxim- ar - incluso vidro liso incolor, espessura 6mm</t>
  </si>
  <si>
    <t>Janela de Alumínio - JA-07, 210x75, completa conforme projeto de esquadrias - Maxim- ar - incluso vidro liso incolor, espessura 6mm</t>
  </si>
  <si>
    <t>Janela de Alumínio - JA-08, 210x100, completa conforme projeto de esquadrias - Maxim-ar - incluso vidro liso incolor, espessura 6mm</t>
  </si>
  <si>
    <t>Janela de Alumínio - JA-09, 210x150, completa conforme projeto de esquadrias - Maxim-ar - incluso vidro liso incolor, espessura 6mm</t>
  </si>
  <si>
    <t>Janela de Alumínio - JA-10, 70*75, completa conforme projeto de esquadrias - Maxim- ar - incluso vidro liso incolor, espessura 6mm</t>
  </si>
  <si>
    <t>Janela de Alumínio - JA-11, 140x75, completa conforme projeto de esquadrias - Maxim- ar - incluso vidro liso incolor, espessura 6mm</t>
  </si>
  <si>
    <t>Janela de Alumínio - JA-12, 420x50, completa conforme projeto de esquadrias - Maxim- ar - incluso vidro liso incolor, espessura 6mm</t>
  </si>
  <si>
    <t>Janela de Alumínio - JA-13, 560x100, completa conforme projeto de esquadrias - Maxim-ar - incluso vidro liso incolor, espessura 6mm</t>
  </si>
  <si>
    <t>Portão de abrir em chapa de aço perfurada, inclusive pintura - fornecimento e instalação (PF1 e PF2)</t>
  </si>
  <si>
    <t>Portão de abrir com gradil metálico e tela de aço galvanizado, inclusive pintura - fornecimento e instalação (PO1, PO2, PO3)</t>
  </si>
  <si>
    <t>Gradil metalico e tela de aço galvanizado , inclusive pintura - fornecimento e instalação
(GR1, GR2, GR3, GR4)</t>
  </si>
  <si>
    <t>9.2</t>
  </si>
  <si>
    <t>87535</t>
  </si>
  <si>
    <t>Emboço para paredes internas e externas traço 1:2:9 - preparo manual - espessura 2,0 cm</t>
  </si>
  <si>
    <t>2.019,11</t>
  </si>
  <si>
    <t>Reboco para paredes internas, externas, pórticos, vigas e pérgolas, traço 1:4,5  - espessura 0,5 cm</t>
  </si>
  <si>
    <t>Revestimento cerâmico de paredes PEI IV- cerâmica 30 x 40 cm - incl. rejunte - conforme projeto - branca</t>
  </si>
  <si>
    <t>Revestimento cerâmico de paredes PEI IV - cerâmica 10 x 10 cm - incl. rejunte - conforme projeto - azul</t>
  </si>
  <si>
    <t>Revestimento cerâmico de paredes PEI IV - cerâmica 10 x 10 cm - incl. rejunte - conforme projeto - vermelho</t>
  </si>
  <si>
    <t>Revestimento cerâmico de paredes PEI IV - cerâmica 10 x 10 cm - incl. rejunte - conforme projeto - branco</t>
  </si>
  <si>
    <t>Revestimento cerâmico de paredes PEI IV - cerâmica 10 x 10 cm - incl. rejunte - conforme projeto - amarelo</t>
  </si>
  <si>
    <t>Piso cimentado desempenado com acabamento liso e=3,0cm com junta plastica acabada 1,2m</t>
  </si>
  <si>
    <t>Piso podotátil de alerta em borracha integrado 30x30cm, assentamento com argamassa (fornecimento e assentamento)</t>
  </si>
  <si>
    <t>Piso podotátil direcional em borracha integrado 30x30cm, assentamento com argamassa (fornecimento e assentamento)</t>
  </si>
  <si>
    <t>Pavimetação em blocos intertravado de concreto, e= 6,0cm, FCK 35MPa, assentados sobre colchão de areia</t>
  </si>
  <si>
    <t>Meio -fio (guia) de concreto pré-moldado, rejuntado com argamassa, incluindo escavação e reaterro</t>
  </si>
  <si>
    <t>Adaptador soldavel com flange livre para caixa d'agua - 75mm - 2 2/1", fornecimento e instalação</t>
  </si>
  <si>
    <t>Adaptador soldavel com flange livre para caixa d'agua - 20mm - 1/2", fornecimento e instalação</t>
  </si>
  <si>
    <t>Adaptador sol. curto com bolsa-rosca para registro - 20mm - 1/2", fornecimento e instalação</t>
  </si>
  <si>
    <t>Adaptador sol. curto com bolsa-rosca para registro - 25mm - 3/4", fornecimento e instalação</t>
  </si>
  <si>
    <t>Adaptador sol. curto com bolsa-rosca para registro - 50mm - 1 1/2", fornecimento e instalação</t>
  </si>
  <si>
    <t>Adaptador sol. curto com bolsa-rosca para registro - 60mm - 2", fornecimento e instalação</t>
  </si>
  <si>
    <t>Adaptador sol. curto com bolsa-rosca para registro - 75mm - 2 1/2", fornecimento e instalação</t>
  </si>
  <si>
    <t>Joelho de redução 90º soldavel com bucha latão - 25mm - 1/2", fornecimento e instalação</t>
  </si>
  <si>
    <t>Tê redução 90º soldavel com bucha latão B central - 25mm - 1/2", fornecimento e instalação</t>
  </si>
  <si>
    <t>Joelho PVC 90 com anel para esgoto secundario - 40mm - 1 1/2" - fornecimento e instalação</t>
  </si>
  <si>
    <t>15.1</t>
  </si>
  <si>
    <t>C4635</t>
  </si>
  <si>
    <t>Bacia Sanitária Vogue Plus, Linha Conforto com abertura, cor Branco Gelo, código P.51,  DECA, ou equivalente p/ de descarga, com acessórios, bolsa de borracha para ligacao, tubo pvc ligacao - fornecimento e instalação</t>
  </si>
  <si>
    <t>Bacia Sanitária Convencional, código Izy P.11, DECA, ou equivalente com acessórios- fornecimento e instalação</t>
  </si>
  <si>
    <t>15.3</t>
  </si>
  <si>
    <t>72739</t>
  </si>
  <si>
    <t>Bacia Convencional Studio Kids, código PI.16, para valvula de descarga, em louca branca,  assento plastico, anel de vedação, tubo pvc ligacao - fornecimento e instalacao, Deca ou equivalente</t>
  </si>
  <si>
    <t>Valvula de descarga 1 1/2", com registro, acabamento em metal cromado - fornecimento e instalação</t>
  </si>
  <si>
    <t>Assento Poliéster com abertura frontal Vogue Plus, Linha Conforto, cor Branco Gelo, código AP.52, DECA, ou equivalente</t>
  </si>
  <si>
    <t>Ducha Higiênica com registro e derivação Izy, código 1984.C37. ACT.CR, DECA, ou equivalente</t>
  </si>
  <si>
    <t>Lavatório de canto suspenso com mesa, linha Izy código L101.17, DECA ou equivalente, com válvula, sifão e engate flexivel cromados</t>
  </si>
  <si>
    <t>Lavatório pequeno Ravena/Izy cor branco gelo, com coluna suspensa, código L915
DECA ou equivalente</t>
  </si>
  <si>
    <t>Cuba de Embutir Oval cor Branco Gelo, código L.37, DECA, ou equivalente, em bancada  ecomplementos (válvula, sifao e engate flexível cromados), exceto torneira.</t>
  </si>
  <si>
    <t>15.12</t>
  </si>
  <si>
    <t>Cuba industrial 50x40 profundidade 30 – HIDRONOX, ou equivalente, com sifão em metal cromado 1.1/2x1.1/2", válvula em metal cromado tipo americana 3.1/2"x1.1/2" para pia - fornecimento e instalação</t>
  </si>
  <si>
    <t>15.13</t>
  </si>
  <si>
    <t>86936</t>
  </si>
  <si>
    <t>Cuba Inox Embutir 40x34x17cm, cuba 3, básica aço inoxidável, com válvula, FRANKE, ou equivalente, com sifão em metal cromado 1.1/2x1.1/2", válvula em metal cromado tipo americana 3.1/2"x1.1/2" para pia - fornecimento e instalação</t>
  </si>
  <si>
    <t>Barra de apoio, Linha conforto, código 2310.I.080.ESC, aço inox polido, DECA ou equivalente</t>
  </si>
  <si>
    <t>Torneira elétrica Fortti Maxi, com mangueira plastica, código 79004, LORENZETTI ou equivalente</t>
  </si>
  <si>
    <t>Torneira Acabamento para registro pequeno Linha Izy, código: 4900.C37.PQ, DECA ou equivalente (para chuveiros), Deca ou equivalente</t>
  </si>
  <si>
    <t>Chuveiro Maxi Ducha, LORENZETTI, com Mangueira plástica/desviador para duchas elétricas, cógigo 8010-A, LORENZETTI,  ou equivalente</t>
  </si>
  <si>
    <t>Tanque Grande (40 L) cor Branco Gelo, código TQ.03, DECA, ou equivalente incluso torneira cromada</t>
  </si>
  <si>
    <t>18.1</t>
  </si>
  <si>
    <t>74131/4</t>
  </si>
  <si>
    <t>Quadro de Distribuição de embutir, completo, (para 08 disjuntores monopolares, com barramento para as fases, neutro e para proteção, metálico, pintura eletrostática epóxi cor bege, c/ porta, trinco e acessórios)</t>
  </si>
  <si>
    <t>18.2</t>
  </si>
  <si>
    <t>Quadro de Distribuição de embutir, completo, (para 18 disjuntores monopolares, com barramento para as fases, neutro e para proteção, metálico, pintura eletrostática epóxi cor bege, c/ porta, trinco e acessórios)</t>
  </si>
  <si>
    <t>18.3</t>
  </si>
  <si>
    <t>74131/5</t>
  </si>
  <si>
    <t>Quadro de Distribuição de embutir, completo, (para 24 disjuntores monopolares, com barramento para as fases, neutro e para proteção, metálico, pintura eletrostática epóxi cor bege, c/ porta, trinco e acessórios)</t>
  </si>
  <si>
    <t>Condutor de cobre unipolar, isolação em PVC/70ºC, camada de proteção em PVC, não propagador de chamas, classe de tensão 750V, encordoamento classe 5, flexível, com as seguintes seções nominais:</t>
  </si>
  <si>
    <t>Caixa de equalização de potências 200x200mm em aço com barramento, expessura  6 mm</t>
  </si>
  <si>
    <t>Caixa de inspeção, PVC de 12", com tampa de ferro fundido,conforme detalhe no projeto</t>
  </si>
  <si>
    <t>Conjunto de mastros para bandeiras em tubo ferro galvanizado telescópico (alt= 7m
(3mx2" + 4mx1 1/2")</t>
  </si>
  <si>
    <t>Chapa de aço carbono de alta resistência a corrosão e de qualidade estrutural e solda interna e externa, para confecção do reservatorioconforme projeto</t>
  </si>
  <si>
    <t>QUANT.</t>
  </si>
  <si>
    <t>1.1</t>
  </si>
  <si>
    <t>1.2</t>
  </si>
  <si>
    <t>1.3</t>
  </si>
  <si>
    <t>1.4</t>
  </si>
  <si>
    <t>1.5</t>
  </si>
  <si>
    <t>1.6</t>
  </si>
  <si>
    <t>1.7</t>
  </si>
  <si>
    <t>1.8</t>
  </si>
  <si>
    <t>2.1</t>
  </si>
  <si>
    <t>2.2</t>
  </si>
  <si>
    <t>2.3</t>
  </si>
  <si>
    <t>2.4</t>
  </si>
  <si>
    <t>2.5</t>
  </si>
  <si>
    <t>2.6</t>
  </si>
  <si>
    <t>2.7</t>
  </si>
  <si>
    <t>2.8</t>
  </si>
  <si>
    <t>2.9</t>
  </si>
  <si>
    <t>2.10</t>
  </si>
  <si>
    <t>3.1</t>
  </si>
  <si>
    <t>3.2</t>
  </si>
  <si>
    <t>3.3</t>
  </si>
  <si>
    <t>3.4</t>
  </si>
  <si>
    <t>3.5</t>
  </si>
  <si>
    <t>3.6</t>
  </si>
  <si>
    <t>3.7</t>
  </si>
  <si>
    <t>3.8</t>
  </si>
  <si>
    <t>3.9</t>
  </si>
  <si>
    <t>3.10</t>
  </si>
  <si>
    <t>3.11</t>
  </si>
  <si>
    <t>3.12</t>
  </si>
  <si>
    <t>3.13</t>
  </si>
  <si>
    <t>3.14</t>
  </si>
  <si>
    <t>3.15</t>
  </si>
  <si>
    <t>3.16</t>
  </si>
  <si>
    <t>3.17</t>
  </si>
  <si>
    <t>3.18</t>
  </si>
  <si>
    <t>3.19</t>
  </si>
  <si>
    <t>3.20</t>
  </si>
  <si>
    <t>3.21</t>
  </si>
  <si>
    <t>3.23</t>
  </si>
  <si>
    <t>3.24</t>
  </si>
  <si>
    <t>3.25</t>
  </si>
  <si>
    <t>3.26</t>
  </si>
  <si>
    <t>4.1</t>
  </si>
  <si>
    <t>4.2</t>
  </si>
  <si>
    <t>4.3</t>
  </si>
  <si>
    <t>4.4</t>
  </si>
  <si>
    <t>4.5</t>
  </si>
  <si>
    <t>4.6</t>
  </si>
  <si>
    <t>4.7</t>
  </si>
  <si>
    <t>4.8</t>
  </si>
  <si>
    <t>4.9</t>
  </si>
  <si>
    <t>4.10</t>
  </si>
  <si>
    <t>4.11</t>
  </si>
  <si>
    <t>4.12</t>
  </si>
  <si>
    <t>4.13</t>
  </si>
  <si>
    <t>5.1</t>
  </si>
  <si>
    <t>5.3</t>
  </si>
  <si>
    <t>5.4</t>
  </si>
  <si>
    <t>5.5</t>
  </si>
  <si>
    <t>5.6</t>
  </si>
  <si>
    <t>6.1</t>
  </si>
  <si>
    <t>6.2</t>
  </si>
  <si>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</si>
  <si>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</si>
  <si>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</si>
  <si>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</si>
  <si>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</si>
  <si>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</si>
  <si>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</si>
  <si>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</si>
  <si>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</si>
  <si>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</si>
  <si>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</si>
  <si>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</si>
  <si>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</si>
  <si>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</si>
  <si>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</si>
  <si>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</si>
  <si>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</si>
  <si>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</si>
  <si>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</si>
  <si>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</si>
  <si>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</si>
  <si>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</si>
  <si>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</si>
  <si>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</si>
  <si>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</si>
  <si>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</si>
  <si>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</si>
  <si>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</si>
  <si>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</si>
  <si>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</si>
  <si>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</si>
  <si>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7.1</t>
  </si>
  <si>
    <t>7.2</t>
  </si>
  <si>
    <t>7.3</t>
  </si>
  <si>
    <t>7.4</t>
  </si>
  <si>
    <t>7.5</t>
  </si>
  <si>
    <t>7.6</t>
  </si>
  <si>
    <t>8.1</t>
  </si>
  <si>
    <t>9.1</t>
  </si>
  <si>
    <t>9.3</t>
  </si>
  <si>
    <t>9.4</t>
  </si>
  <si>
    <t>9.5</t>
  </si>
  <si>
    <t>9.6</t>
  </si>
  <si>
    <t>9.7</t>
  </si>
  <si>
    <t>9.8</t>
  </si>
  <si>
    <t>9.9</t>
  </si>
  <si>
    <t>9.10</t>
  </si>
  <si>
    <t>9.11</t>
  </si>
  <si>
    <t>9.12</t>
  </si>
  <si>
    <t>10.1</t>
  </si>
  <si>
    <t>10.2</t>
  </si>
  <si>
    <t>10.3</t>
  </si>
  <si>
    <t>10.4</t>
  </si>
  <si>
    <t>10.5</t>
  </si>
  <si>
    <t>10.6</t>
  </si>
  <si>
    <t>10.7</t>
  </si>
  <si>
    <t>10.8</t>
  </si>
  <si>
    <t>10.9</t>
  </si>
  <si>
    <t>10.10</t>
  </si>
  <si>
    <t>10.11</t>
  </si>
  <si>
    <t>10.12</t>
  </si>
  <si>
    <t>10.13</t>
  </si>
  <si>
    <t>10.14</t>
  </si>
  <si>
    <t>10.15</t>
  </si>
  <si>
    <t>10.16</t>
  </si>
  <si>
    <t>10.17</t>
  </si>
  <si>
    <t>10.18</t>
  </si>
  <si>
    <t>10.19</t>
  </si>
  <si>
    <t>10.20</t>
  </si>
  <si>
    <t>11.1</t>
  </si>
  <si>
    <t>11.2</t>
  </si>
  <si>
    <t>11.3</t>
  </si>
  <si>
    <t>11.4</t>
  </si>
  <si>
    <t>11.5</t>
  </si>
  <si>
    <t>11.6</t>
  </si>
  <si>
    <t>11.7</t>
  </si>
  <si>
    <t>11.8</t>
  </si>
  <si>
    <t>11.9</t>
  </si>
  <si>
    <t>11.10</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</si>
  <si>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</si>
  <si>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</si>
  <si>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</si>
  <si>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</si>
  <si>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</si>
  <si>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</si>
  <si>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</si>
  <si>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</si>
  <si>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</si>
  <si>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</si>
  <si>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</si>
  <si>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</si>
  <si>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</si>
  <si>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</si>
  <si>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</si>
  <si>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</si>
  <si>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</si>
  <si>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</si>
  <si>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</si>
  <si>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</si>
  <si>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</si>
  <si>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</si>
  <si>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</si>
  <si>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</si>
  <si>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</si>
  <si>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</si>
  <si>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</si>
  <si>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</si>
  <si>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</si>
  <si>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</si>
  <si>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</si>
  <si>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</si>
  <si>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</si>
  <si>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</si>
  <si>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</si>
  <si>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</si>
  <si>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</si>
  <si>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</si>
  <si>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</si>
  <si>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</si>
  <si>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</si>
  <si>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</si>
  <si>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</si>
  <si>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</si>
  <si>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</si>
  <si>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</si>
  <si>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</si>
  <si>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</si>
  <si>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</si>
  <si>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</si>
  <si>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</si>
  <si>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</si>
  <si>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13.1</t>
  </si>
  <si>
    <t>13.2</t>
  </si>
  <si>
    <t>13.3</t>
  </si>
  <si>
    <t>13.4</t>
  </si>
  <si>
    <t>13.5</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</si>
  <si>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</si>
  <si>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</si>
  <si>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</si>
  <si>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</si>
  <si>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</si>
  <si>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</si>
  <si>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</si>
  <si>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</si>
  <si>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</si>
  <si>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</si>
  <si>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</si>
  <si>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</si>
  <si>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</si>
  <si>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</si>
  <si>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</si>
  <si>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</si>
  <si>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</si>
  <si>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</si>
  <si>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</si>
  <si>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</si>
  <si>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</si>
  <si>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</si>
  <si>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</si>
  <si>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</si>
  <si>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</si>
  <si>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</si>
  <si>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</si>
  <si>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</si>
  <si>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</si>
  <si>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</si>
  <si>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</si>
  <si>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</si>
  <si>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</si>
  <si>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15.2</t>
  </si>
  <si>
    <t>15.4</t>
  </si>
  <si>
    <t>15.5</t>
  </si>
  <si>
    <t>15.6</t>
  </si>
  <si>
    <t>15.7</t>
  </si>
  <si>
    <t>15.8</t>
  </si>
  <si>
    <t>15.9</t>
  </si>
  <si>
    <t>15.10</t>
  </si>
  <si>
    <t>15.11</t>
  </si>
  <si>
    <t>15.14</t>
  </si>
  <si>
    <t>15.15</t>
  </si>
  <si>
    <t>15.16</t>
  </si>
  <si>
    <t>15.17</t>
  </si>
  <si>
    <t>15.18</t>
  </si>
  <si>
    <t>15.19</t>
  </si>
  <si>
    <t>15.20</t>
  </si>
  <si>
    <t>15.21</t>
  </si>
  <si>
    <t>15.22</t>
  </si>
  <si>
    <t>15.23</t>
  </si>
  <si>
    <t>15.24</t>
  </si>
  <si>
    <t>15.25</t>
  </si>
  <si>
    <t>15.26</t>
  </si>
  <si>
    <t>15.27</t>
  </si>
  <si>
    <t>15.28</t>
  </si>
  <si>
    <t>16.1</t>
  </si>
  <si>
    <t>16.2</t>
  </si>
  <si>
    <t>16.3</t>
  </si>
  <si>
    <t>16.4</t>
  </si>
  <si>
    <t>16.5</t>
  </si>
  <si>
    <t>16.6</t>
  </si>
  <si>
    <t>16.7</t>
  </si>
  <si>
    <t>16.8</t>
  </si>
  <si>
    <t>16.9</t>
  </si>
  <si>
    <t>16.10</t>
  </si>
  <si>
    <t>16.11</t>
  </si>
  <si>
    <t>16.12</t>
  </si>
  <si>
    <t>16.13</t>
  </si>
  <si>
    <t>16.14</t>
  </si>
  <si>
    <t>16.15</t>
  </si>
  <si>
    <t>16.16</t>
  </si>
  <si>
    <t>16.17</t>
  </si>
  <si>
    <t>16.18</t>
  </si>
  <si>
    <t>16.19</t>
  </si>
  <si>
    <t>16.20</t>
  </si>
  <si>
    <t>16.21</t>
  </si>
  <si>
    <t>17.1</t>
  </si>
  <si>
    <t>17.2</t>
  </si>
  <si>
    <t>17.3</t>
  </si>
  <si>
    <t>17.4</t>
  </si>
  <si>
    <t>17.5</t>
  </si>
  <si>
    <t>17.6</t>
  </si>
  <si>
    <t>17.7</t>
  </si>
  <si>
    <t>17.8</t>
  </si>
  <si>
    <t>17.9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</si>
  <si>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</si>
  <si>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</si>
  <si>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</si>
  <si>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</si>
  <si>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</si>
  <si>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</si>
  <si>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</si>
  <si>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</si>
  <si>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</si>
  <si>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</si>
  <si>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</si>
  <si>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</si>
  <si>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</si>
  <si>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</si>
  <si>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</si>
  <si>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</si>
  <si>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</si>
  <si>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</si>
  <si>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</si>
  <si>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</si>
  <si>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</si>
  <si>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18.4</t>
  </si>
  <si>
    <t>18.5</t>
  </si>
  <si>
    <t>18.6</t>
  </si>
  <si>
    <t>18.7</t>
  </si>
  <si>
    <t>18.8</t>
  </si>
  <si>
    <t>18.9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</si>
  <si>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</si>
  <si>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</si>
  <si>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</si>
  <si>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</si>
  <si>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</si>
  <si>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</si>
  <si>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</si>
  <si>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</si>
  <si>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</si>
  <si>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</si>
  <si>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</si>
  <si>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</si>
  <si>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</si>
  <si>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</si>
  <si>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</si>
  <si>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</si>
  <si>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</si>
  <si>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</si>
  <si>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</si>
  <si>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</si>
  <si>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</si>
  <si>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</si>
  <si>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</si>
  <si>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</si>
  <si>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</si>
  <si>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</si>
  <si>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</si>
  <si>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</si>
  <si>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</si>
  <si>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</si>
  <si>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</si>
  <si>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</si>
  <si>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</si>
  <si>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</si>
  <si>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</si>
  <si>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</si>
  <si>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</si>
  <si>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</si>
  <si>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</si>
  <si>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</si>
  <si>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</si>
  <si>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</si>
  <si>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</si>
  <si>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</si>
  <si>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</si>
  <si>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</si>
  <si>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</si>
  <si>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</si>
  <si>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</si>
  <si>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</si>
  <si>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</si>
  <si>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</si>
  <si>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</si>
  <si>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</si>
  <si>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</si>
  <si>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</si>
  <si>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</si>
  <si>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</si>
  <si>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</si>
  <si>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</si>
  <si>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</si>
  <si>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</si>
  <si>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</si>
  <si>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19.1</t>
  </si>
  <si>
    <t>19.2</t>
  </si>
  <si>
    <t>20.1</t>
  </si>
  <si>
    <t>20.2</t>
  </si>
  <si>
    <t>20.3</t>
  </si>
  <si>
    <t>20.4</t>
  </si>
  <si>
    <t>20.5</t>
  </si>
  <si>
    <t>20.6</t>
  </si>
  <si>
    <t>20.7</t>
  </si>
  <si>
    <t>20.8</t>
  </si>
  <si>
    <t>20.9</t>
  </si>
  <si>
    <t>20.10</t>
  </si>
  <si>
    <t>20.11</t>
  </si>
  <si>
    <t>20.12</t>
  </si>
  <si>
    <t>20.13</t>
  </si>
  <si>
    <t>20.14</t>
  </si>
  <si>
    <t>20.15</t>
  </si>
  <si>
    <t>20.16</t>
  </si>
  <si>
    <t>20.17</t>
  </si>
  <si>
    <t>20.18</t>
  </si>
  <si>
    <t>20.19</t>
  </si>
  <si>
    <t>20.20</t>
  </si>
  <si>
    <t>20.21</t>
  </si>
  <si>
    <t>20.22</t>
  </si>
  <si>
    <t>21.1</t>
  </si>
  <si>
    <t>21.2</t>
  </si>
  <si>
    <t>21.3</t>
  </si>
  <si>
    <t>22.1</t>
  </si>
  <si>
    <t>22.2</t>
  </si>
  <si>
    <t>22.3</t>
  </si>
  <si>
    <t>22.4</t>
  </si>
  <si>
    <t>22.5</t>
  </si>
  <si>
    <t>22.6</t>
  </si>
  <si>
    <t>22.7</t>
  </si>
  <si>
    <t>22.8</t>
  </si>
  <si>
    <t>22.9</t>
  </si>
  <si>
    <t>22.10</t>
  </si>
  <si>
    <t>22.11</t>
  </si>
  <si>
    <t>22.12</t>
  </si>
  <si>
    <t>23.1</t>
  </si>
  <si>
    <t>23.2</t>
  </si>
  <si>
    <t>23.3</t>
  </si>
  <si>
    <t>23.4</t>
  </si>
  <si>
    <t>23.5</t>
  </si>
  <si>
    <t>23.6</t>
  </si>
  <si>
    <t>23.7</t>
  </si>
  <si>
    <t>23.9</t>
  </si>
  <si>
    <t>23.10</t>
  </si>
  <si>
    <t>23.11</t>
  </si>
  <si>
    <t>23.12</t>
  </si>
  <si>
    <t>24.1</t>
  </si>
  <si>
    <t>OBRA: PROINFÂNCIA - TIPO 2</t>
  </si>
  <si>
    <t xml:space="preserve">MINISTÉRIO DA EDUCAÇÃO </t>
  </si>
  <si>
    <t>FNDE - FUNDO NACIONAL DE DESENVOLVIMENTO DA EDUCAÇÃO</t>
  </si>
  <si>
    <t>Cumeeira em perfil ondulado de aço zincado</t>
  </si>
  <si>
    <t>Preparo de superfície: jateamento abrasivo ao metal branco (interno e externo), padrão AS 3</t>
  </si>
  <si>
    <t>VALOR TOTAL</t>
  </si>
  <si>
    <t xml:space="preserve"> BDI  =</t>
  </si>
  <si>
    <t>PR. UNIT.</t>
  </si>
  <si>
    <t>PR. UNIT. (BDI)</t>
  </si>
  <si>
    <t>%</t>
  </si>
  <si>
    <t>EDIFICAÇÃO PROINFÂNCIA 2 - CRONOGRAMA FÍSICO (REPROGRAMADO)</t>
  </si>
  <si>
    <t>SERVIÇO EXECUTADO</t>
  </si>
  <si>
    <t>SERVIÇO A EXECUTAR</t>
  </si>
  <si>
    <t>LEGENDA</t>
  </si>
  <si>
    <t xml:space="preserve">Estaca </t>
  </si>
  <si>
    <t>Registro de gaveta com canopla cromada 1", fornecimento e instalação</t>
  </si>
  <si>
    <t>LAJE ENTRE OS SOLARIOS</t>
  </si>
  <si>
    <t>PLANILHA ORÇAMENTÁRIA - MUNICÍPIO DE ANTONIO CARLOS - ESTADO DE SANTA CATARINA</t>
  </si>
  <si>
    <t>CRECHE - TIPO 2</t>
  </si>
  <si>
    <t>PLANILHA ORÇAMENTÁRIA - MUNICÍPIO DE ANTÔNIO CARLOS - ESTADO DE SANTA CATARINA</t>
  </si>
  <si>
    <t xml:space="preserve">Forma de madeira comum para Fundações  </t>
  </si>
  <si>
    <t>73937/3</t>
  </si>
  <si>
    <t>PREÇO DATA-BASE: SINAPI AGOSTO/2018 (Estado de Santa Catarina) - DESONERADO</t>
  </si>
  <si>
    <t>Tela de nylon de proteção- fixada na esquadria (OBSERVAR PRANCHAS 14 E 15) conforme projetos</t>
  </si>
  <si>
    <t>Chapa de aço carbono perfurada galvanizada, inclusive pintura esmalte - fornecimento e instalação - CONFORME PROJETOS</t>
  </si>
  <si>
    <t>MURO FACHADA FRONTAL</t>
  </si>
  <si>
    <t>MURO FACHADA FRONTAL - VIGAS BALDRAME</t>
  </si>
  <si>
    <t>ALVENARIA DO MURO FACHADA FRONTAL</t>
  </si>
  <si>
    <t xml:space="preserve">MURO FACHADA FRONTAL </t>
  </si>
  <si>
    <t>Luminária de emergência com lampada 2W de 1 hora</t>
  </si>
  <si>
    <t>um</t>
  </si>
  <si>
    <t>Registro bruto de gaveta industrial 2 1/2"</t>
  </si>
  <si>
    <t>SINAPI-I</t>
  </si>
  <si>
    <t>74133/2</t>
  </si>
  <si>
    <t>Caixa de passagem para AR CONDICIONADO 30x17cm com dreno</t>
  </si>
  <si>
    <t>Conjunto de mastros para bandeiras em tubo ferro galvanizado telescópico (alt= 7m
(3mx2" + 4mx1 1/2") - CONFORME PROJETO PRANCHA 16/34</t>
  </si>
  <si>
    <t>23.8</t>
  </si>
  <si>
    <t>Guarda corpo</t>
  </si>
  <si>
    <t>COTAÇÃO</t>
  </si>
  <si>
    <t>Alça de içamento (2un)</t>
  </si>
  <si>
    <t>Suporte de luz piloto (1un)</t>
  </si>
  <si>
    <t>Suporte para cinto de segurança (1un)</t>
  </si>
  <si>
    <t>Suporte para Pára-raio (1un)</t>
  </si>
  <si>
    <t>Escada interna e externa tipo marinheiro, inclusive pintura (9m)</t>
  </si>
  <si>
    <t>Guarda corpo de 1,0m de altura (4,99m)</t>
  </si>
  <si>
    <t>Chapa de aço carbono de alta resistência a corrosão e de qualidade estrutural e solda interna e externa, para confecção do reservatorioconforme projeto (1.028,08kg)</t>
  </si>
  <si>
    <t>Sistema de ancoragem com 6 nichos, conforme projeto (1un)</t>
  </si>
  <si>
    <t>Preparo de superfície: jateamento abrasivo ao metal branco (interno e externo), padrão AS 3. (101,80m²)</t>
  </si>
  <si>
    <t>Acabamento interno: duas demãos de espessura seca de primer Epóxi (50,90m²)</t>
  </si>
  <si>
    <t>Acabamento externo: uma demão de espessura seca de primer Epóxi (52,88m²)</t>
  </si>
  <si>
    <t>Pintura Externa: uma demão de poliuretano na cor amarelo (50,90m²)</t>
  </si>
  <si>
    <t>25.1</t>
  </si>
  <si>
    <t>EXECUTADO</t>
  </si>
  <si>
    <t>14.34</t>
  </si>
  <si>
    <t>Clorador</t>
  </si>
  <si>
    <t>Filtro Anaeróbio - conforme projeto</t>
  </si>
  <si>
    <t>Fossa séptica - conforme projeto</t>
  </si>
  <si>
    <t>Escavação manual de valas em qualquer terreno exceto rocha até h=1,50 m - sapata</t>
  </si>
  <si>
    <t>Forma para Fundações em madeira serrada</t>
  </si>
  <si>
    <t>Tapume de chapa de madeira compensada, 6mm (55x1,80m, frente do terreno início laterais)</t>
  </si>
  <si>
    <t>Concreto Armado para Fundação fck=25MPa, incluindo preparo, lançamento, adensamento.</t>
  </si>
  <si>
    <t>MURO FACHADA FRONTAL - SAPATAS</t>
  </si>
  <si>
    <t>Alvenaria de vedação COM BLOCOS DE CONCRETO</t>
  </si>
  <si>
    <t>Escada acesso principal e serviço</t>
  </si>
  <si>
    <t xml:space="preserve">Placa da obra - padrão Governo Federal - 2,70mx1,5m conforme manual vigente no início obra </t>
  </si>
  <si>
    <t>MURO LATERAIS E FUNDOS - VIGAS BALDRAME</t>
  </si>
  <si>
    <t>Porta de correr de vidro - PA4 - 450x210  conforme projeto de esquadrias, inclusive vidro temperado liso 8mm e ferragens</t>
  </si>
  <si>
    <t>6.34</t>
  </si>
  <si>
    <t>Gradil metalico e tela de aço galvanizado , inclusive pintura - fornecimento e instalação - LATERAIS E FUNDOS</t>
  </si>
  <si>
    <t>Coifa de Centro em Aço Inox de 1200x900x600mm - conforme projeto</t>
  </si>
  <si>
    <t>Composição</t>
  </si>
  <si>
    <t>Rampa de acesso principal - 13,20 metros</t>
  </si>
  <si>
    <t>Rampa de acesso serviço - 12,00 metros</t>
  </si>
  <si>
    <t xml:space="preserve">PREÇO DATA-BASE: SINAPI AGOSTO/2018/SC </t>
  </si>
  <si>
    <t>PROCESSO LICITATÓRIO</t>
  </si>
  <si>
    <t>PRAZO TOTAL 210 DIAS</t>
  </si>
  <si>
    <t>ACUMULADO</t>
  </si>
  <si>
    <t>Cotação</t>
  </si>
  <si>
    <t>Silvia Tessari</t>
  </si>
  <si>
    <t>Engenheira Civil - CREA/SC 76.990-7</t>
  </si>
  <si>
    <t>Prefeitura Municipal de Antônio Carlos</t>
  </si>
</sst>
</file>

<file path=xl/styles.xml><?xml version="1.0" encoding="utf-8"?>
<styleSheet xmlns="http://schemas.openxmlformats.org/spreadsheetml/2006/main">
  <numFmts count="2">
    <numFmt numFmtId="44" formatCode="_-&quot;R$&quot;\ * #,##0.00_-;\-&quot;R$&quot;\ * #,##0.00_-;_-&quot;R$&quot;\ * &quot;-&quot;??_-;_-@_-"/>
    <numFmt numFmtId="164" formatCode="0.000%"/>
  </numFmts>
  <fonts count="26">
    <font>
      <sz val="11"/>
      <color rgb="FF000000"/>
      <name val="Calibri"/>
      <family val="2"/>
      <charset val="204"/>
    </font>
    <font>
      <sz val="11"/>
      <color rgb="FF000000"/>
      <name val="Calibri"/>
      <family val="2"/>
      <charset val="204"/>
    </font>
    <font>
      <b/>
      <sz val="12"/>
      <color rgb="FF000000"/>
      <name val="Calibri"/>
      <family val="2"/>
    </font>
    <font>
      <b/>
      <sz val="14"/>
      <color rgb="FF000000"/>
      <name val="Calibri"/>
      <family val="2"/>
    </font>
    <font>
      <sz val="11"/>
      <color rgb="FF000000"/>
      <name val="Calibri"/>
      <family val="2"/>
      <charset val="204"/>
    </font>
    <font>
      <b/>
      <sz val="16"/>
      <color rgb="FFFF0000"/>
      <name val="Arial"/>
      <family val="2"/>
    </font>
    <font>
      <b/>
      <sz val="16"/>
      <color rgb="FF000000"/>
      <name val="Calibri"/>
      <family val="2"/>
    </font>
    <font>
      <b/>
      <sz val="12"/>
      <color rgb="FF000000"/>
      <name val="Calibri"/>
      <family val="2"/>
    </font>
    <font>
      <b/>
      <sz val="14"/>
      <color rgb="FF000000"/>
      <name val="Arial"/>
      <family val="2"/>
    </font>
    <font>
      <b/>
      <sz val="12"/>
      <color rgb="FF000000"/>
      <name val="Arial"/>
      <family val="2"/>
    </font>
    <font>
      <b/>
      <sz val="12"/>
      <name val="Arial"/>
      <family val="2"/>
    </font>
    <font>
      <b/>
      <sz val="11"/>
      <color rgb="FF000000"/>
      <name val="Arial"/>
      <family val="2"/>
    </font>
    <font>
      <sz val="12"/>
      <color rgb="FF000000"/>
      <name val="Calibri"/>
      <family val="2"/>
    </font>
    <font>
      <sz val="11"/>
      <color rgb="FF000000"/>
      <name val="Arial"/>
      <family val="2"/>
    </font>
    <font>
      <sz val="11"/>
      <name val="Arial"/>
      <family val="2"/>
    </font>
    <font>
      <b/>
      <sz val="11"/>
      <color rgb="FF000000"/>
      <name val="Calibri"/>
      <family val="2"/>
    </font>
    <font>
      <sz val="11"/>
      <name val="Calibri"/>
      <family val="2"/>
      <charset val="204"/>
    </font>
    <font>
      <sz val="12"/>
      <color rgb="FF000000"/>
      <name val="Calibri"/>
      <family val="2"/>
      <charset val="204"/>
    </font>
    <font>
      <sz val="10"/>
      <name val="Arial"/>
      <family val="2"/>
    </font>
    <font>
      <b/>
      <sz val="10"/>
      <name val="Arial"/>
      <family val="2"/>
    </font>
    <font>
      <b/>
      <sz val="12"/>
      <color rgb="FF000000"/>
      <name val="Calibri"/>
      <family val="2"/>
      <scheme val="minor"/>
    </font>
    <font>
      <b/>
      <sz val="12"/>
      <name val="Calibri"/>
      <family val="2"/>
      <scheme val="minor"/>
    </font>
    <font>
      <sz val="12"/>
      <color rgb="FF000000"/>
      <name val="Calibri"/>
      <family val="2"/>
      <scheme val="minor"/>
    </font>
    <font>
      <b/>
      <sz val="12"/>
      <color rgb="FFFF0000"/>
      <name val="Calibri"/>
      <family val="2"/>
      <scheme val="minor"/>
    </font>
    <font>
      <sz val="12"/>
      <name val="Calibri"/>
      <family val="2"/>
      <scheme val="minor"/>
    </font>
    <font>
      <b/>
      <sz val="16"/>
      <color rgb="FF000000"/>
      <name val="Calibri"/>
      <family val="2"/>
      <scheme val="minor"/>
    </font>
  </fonts>
  <fills count="7">
    <fill>
      <patternFill patternType="none"/>
    </fill>
    <fill>
      <patternFill patternType="gray125"/>
    </fill>
    <fill>
      <patternFill patternType="solid">
        <fgColor rgb="FFBFBFBF"/>
      </patternFill>
    </fill>
    <fill>
      <patternFill patternType="solid">
        <fgColor rgb="FFC0C0C0"/>
      </patternFill>
    </fill>
    <fill>
      <patternFill patternType="solid">
        <fgColor rgb="FFFFFF00"/>
        <bgColor indexed="64"/>
      </patternFill>
    </fill>
    <fill>
      <patternFill patternType="solid">
        <fgColor theme="0" tint="-0.34998626667073579"/>
        <bgColor indexed="64"/>
      </patternFill>
    </fill>
    <fill>
      <patternFill patternType="solid">
        <fgColor rgb="FF92D050"/>
        <bgColor indexed="64"/>
      </patternFill>
    </fill>
  </fills>
  <borders count="8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rgb="FF000000"/>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top style="thin">
        <color indexed="64"/>
      </top>
      <bottom style="thin">
        <color rgb="FF000000"/>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dashed">
        <color indexed="64"/>
      </left>
      <right/>
      <top style="dashed">
        <color indexed="64"/>
      </top>
      <bottom style="dashed">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rgb="FF000000"/>
      </right>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thin">
        <color indexed="64"/>
      </top>
      <bottom style="medium">
        <color indexed="64"/>
      </bottom>
      <diagonal/>
    </border>
    <border>
      <left/>
      <right style="thin">
        <color rgb="FF000000"/>
      </right>
      <top style="thin">
        <color indexed="64"/>
      </top>
      <bottom style="medium">
        <color indexed="64"/>
      </bottom>
      <diagonal/>
    </border>
    <border>
      <left style="thin">
        <color rgb="FF000000"/>
      </left>
      <right style="thin">
        <color rgb="FF000000"/>
      </right>
      <top/>
      <bottom style="medium">
        <color indexed="64"/>
      </bottom>
      <diagonal/>
    </border>
    <border>
      <left/>
      <right/>
      <top style="thin">
        <color indexed="64"/>
      </top>
      <bottom style="medium">
        <color indexed="64"/>
      </bottom>
      <diagonal/>
    </border>
    <border>
      <left style="thin">
        <color rgb="FF000000"/>
      </left>
      <right style="medium">
        <color indexed="64"/>
      </right>
      <top style="thin">
        <color rgb="FF000000"/>
      </top>
      <bottom style="medium">
        <color indexed="64"/>
      </bottom>
      <diagonal/>
    </border>
    <border>
      <left/>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medium">
        <color indexed="64"/>
      </right>
      <top/>
      <bottom style="thin">
        <color indexed="64"/>
      </bottom>
      <diagonal/>
    </border>
    <border>
      <left style="dashed">
        <color indexed="64"/>
      </left>
      <right/>
      <top style="medium">
        <color indexed="64"/>
      </top>
      <bottom style="dashed">
        <color indexed="64"/>
      </bottom>
      <diagonal/>
    </border>
    <border>
      <left style="dashed">
        <color indexed="64"/>
      </left>
      <right/>
      <top style="dashed">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rgb="FF000000"/>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8" fillId="0" borderId="0"/>
  </cellStyleXfs>
  <cellXfs count="350">
    <xf numFmtId="0" fontId="0" fillId="0" borderId="0" xfId="0"/>
    <xf numFmtId="0" fontId="3" fillId="0" borderId="55" xfId="0" applyFont="1" applyBorder="1" applyAlignment="1">
      <alignment horizontal="left" vertical="center" indent="1"/>
    </xf>
    <xf numFmtId="0" fontId="3" fillId="0" borderId="56" xfId="0" applyFont="1" applyBorder="1" applyAlignment="1">
      <alignment vertical="center"/>
    </xf>
    <xf numFmtId="0" fontId="4" fillId="0" borderId="56" xfId="0" applyFont="1" applyBorder="1" applyAlignment="1">
      <alignment horizontal="left"/>
    </xf>
    <xf numFmtId="0" fontId="5" fillId="0" borderId="57" xfId="0" applyFont="1" applyFill="1" applyBorder="1" applyAlignment="1">
      <alignment horizontal="center" vertical="center"/>
    </xf>
    <xf numFmtId="0" fontId="5" fillId="0" borderId="56" xfId="0" applyFont="1" applyFill="1" applyBorder="1" applyAlignment="1">
      <alignment horizontal="center" vertical="center"/>
    </xf>
    <xf numFmtId="44" fontId="4" fillId="0" borderId="56" xfId="1" applyFont="1" applyFill="1" applyBorder="1" applyAlignment="1">
      <alignment horizontal="center" vertical="center"/>
    </xf>
    <xf numFmtId="44" fontId="4" fillId="0" borderId="56" xfId="1" applyFont="1" applyBorder="1" applyAlignment="1">
      <alignment horizontal="center" vertical="center"/>
    </xf>
    <xf numFmtId="0" fontId="6" fillId="0" borderId="56" xfId="0" applyFont="1" applyBorder="1" applyAlignment="1">
      <alignment horizontal="right" vertical="center" indent="1"/>
    </xf>
    <xf numFmtId="0" fontId="4" fillId="0" borderId="55" xfId="0" applyFont="1" applyBorder="1"/>
    <xf numFmtId="0" fontId="4" fillId="0" borderId="56" xfId="0" applyFont="1" applyBorder="1"/>
    <xf numFmtId="0" fontId="4" fillId="0" borderId="58" xfId="0" applyFont="1" applyBorder="1"/>
    <xf numFmtId="0" fontId="4" fillId="0" borderId="0" xfId="0" applyFont="1"/>
    <xf numFmtId="0" fontId="4" fillId="0" borderId="59" xfId="0" applyFont="1" applyBorder="1"/>
    <xf numFmtId="0" fontId="4" fillId="0" borderId="0" xfId="0" applyFont="1" applyBorder="1"/>
    <xf numFmtId="0" fontId="4" fillId="0" borderId="60" xfId="0" applyFont="1" applyBorder="1"/>
    <xf numFmtId="0" fontId="4" fillId="0" borderId="61" xfId="0" applyFont="1" applyBorder="1"/>
    <xf numFmtId="0" fontId="4" fillId="0" borderId="54" xfId="0" applyFont="1" applyBorder="1"/>
    <xf numFmtId="0" fontId="4" fillId="0" borderId="62" xfId="0" applyFont="1" applyBorder="1"/>
    <xf numFmtId="44" fontId="8" fillId="0" borderId="27" xfId="1" applyFont="1" applyBorder="1" applyAlignment="1">
      <alignment horizontal="center" vertical="center"/>
    </xf>
    <xf numFmtId="0" fontId="9" fillId="0" borderId="40" xfId="0" applyFont="1" applyFill="1" applyBorder="1" applyAlignment="1">
      <alignment horizontal="center" vertical="center"/>
    </xf>
    <xf numFmtId="0" fontId="9"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9" fillId="0" borderId="18" xfId="0" applyFont="1" applyFill="1" applyBorder="1" applyAlignment="1">
      <alignment horizontal="center" vertical="center"/>
    </xf>
    <xf numFmtId="44" fontId="9" fillId="0" borderId="5" xfId="1" applyFont="1" applyFill="1" applyBorder="1" applyAlignment="1">
      <alignment horizontal="center" vertical="center"/>
    </xf>
    <xf numFmtId="44" fontId="9" fillId="0" borderId="18" xfId="1" applyFont="1" applyFill="1" applyBorder="1" applyAlignment="1">
      <alignment horizontal="center" vertical="center"/>
    </xf>
    <xf numFmtId="44" fontId="9" fillId="0" borderId="63" xfId="1" applyFont="1" applyFill="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11" fillId="6" borderId="41" xfId="0" applyFont="1" applyFill="1" applyBorder="1" applyAlignment="1">
      <alignment horizontal="center" vertical="center"/>
    </xf>
    <xf numFmtId="0" fontId="11" fillId="6" borderId="3" xfId="0" applyFont="1" applyFill="1" applyBorder="1" applyAlignment="1">
      <alignment horizontal="left" vertical="center"/>
    </xf>
    <xf numFmtId="44" fontId="11" fillId="6" borderId="42" xfId="1" applyFont="1" applyFill="1" applyBorder="1" applyAlignment="1">
      <alignment horizontal="center" vertical="center"/>
    </xf>
    <xf numFmtId="9" fontId="7" fillId="5" borderId="29" xfId="2" applyFont="1" applyFill="1" applyBorder="1" applyAlignment="1">
      <alignment horizontal="center" vertical="center"/>
    </xf>
    <xf numFmtId="9" fontId="7" fillId="5" borderId="30" xfId="2" applyFont="1" applyFill="1" applyBorder="1" applyAlignment="1">
      <alignment horizontal="center" vertical="center"/>
    </xf>
    <xf numFmtId="9" fontId="12" fillId="0" borderId="30" xfId="2" applyFont="1" applyBorder="1" applyAlignment="1">
      <alignment horizontal="center" vertical="center"/>
    </xf>
    <xf numFmtId="9" fontId="12" fillId="0" borderId="64" xfId="2" applyFont="1" applyBorder="1" applyAlignment="1">
      <alignment horizontal="center" vertical="center"/>
    </xf>
    <xf numFmtId="0" fontId="13" fillId="6" borderId="43" xfId="0" applyFont="1" applyFill="1" applyBorder="1" applyAlignment="1">
      <alignment horizontal="center" vertical="center"/>
    </xf>
    <xf numFmtId="0" fontId="13" fillId="6" borderId="2" xfId="0" applyFont="1" applyFill="1" applyBorder="1" applyAlignment="1">
      <alignment horizontal="center" vertical="center"/>
    </xf>
    <xf numFmtId="0" fontId="14" fillId="6" borderId="2" xfId="0" applyFont="1" applyFill="1" applyBorder="1" applyAlignment="1">
      <alignment horizontal="center" vertical="center"/>
    </xf>
    <xf numFmtId="0" fontId="13" fillId="6" borderId="2" xfId="0" applyFont="1" applyFill="1" applyBorder="1" applyAlignment="1">
      <alignment horizontal="left" vertical="top" indent="1"/>
    </xf>
    <xf numFmtId="44" fontId="4" fillId="6" borderId="2" xfId="1" applyFont="1" applyFill="1" applyBorder="1" applyAlignment="1">
      <alignment horizontal="center" vertical="center"/>
    </xf>
    <xf numFmtId="44" fontId="4" fillId="6" borderId="19" xfId="1" applyFont="1" applyFill="1" applyBorder="1" applyAlignment="1">
      <alignment horizontal="center" vertical="center"/>
    </xf>
    <xf numFmtId="44" fontId="15" fillId="6" borderId="44" xfId="1" applyFont="1" applyFill="1" applyBorder="1" applyAlignment="1">
      <alignment horizontal="center" vertical="center"/>
    </xf>
    <xf numFmtId="9" fontId="4" fillId="0" borderId="32" xfId="2" applyFont="1" applyBorder="1" applyAlignment="1">
      <alignment horizontal="center" vertical="center"/>
    </xf>
    <xf numFmtId="9" fontId="12" fillId="0" borderId="25" xfId="2" applyFont="1" applyBorder="1" applyAlignment="1">
      <alignment horizontal="center" vertical="center"/>
    </xf>
    <xf numFmtId="9" fontId="12" fillId="0" borderId="28" xfId="2" applyFont="1" applyBorder="1" applyAlignment="1">
      <alignment horizontal="center" vertical="center"/>
    </xf>
    <xf numFmtId="10" fontId="7" fillId="6" borderId="2" xfId="2" applyNumberFormat="1" applyFont="1" applyFill="1" applyBorder="1" applyAlignment="1">
      <alignment horizontal="center" vertical="center"/>
    </xf>
    <xf numFmtId="10" fontId="7" fillId="6" borderId="19" xfId="2" applyNumberFormat="1" applyFont="1" applyFill="1" applyBorder="1" applyAlignment="1">
      <alignment horizontal="center" vertical="center"/>
    </xf>
    <xf numFmtId="44" fontId="11" fillId="6" borderId="44" xfId="1" applyFont="1" applyFill="1" applyBorder="1" applyAlignment="1">
      <alignment horizontal="center" vertical="center"/>
    </xf>
    <xf numFmtId="0" fontId="11" fillId="6" borderId="43" xfId="0" applyFont="1" applyFill="1" applyBorder="1" applyAlignment="1">
      <alignment horizontal="center" vertical="center"/>
    </xf>
    <xf numFmtId="9" fontId="7" fillId="5" borderId="25" xfId="2" applyFont="1" applyFill="1" applyBorder="1" applyAlignment="1">
      <alignment horizontal="center" vertical="center"/>
    </xf>
    <xf numFmtId="0" fontId="11" fillId="6" borderId="2" xfId="0" applyFont="1" applyFill="1" applyBorder="1" applyAlignment="1">
      <alignment horizontal="left" vertical="top"/>
    </xf>
    <xf numFmtId="0" fontId="11" fillId="6" borderId="2" xfId="0" applyFont="1" applyFill="1" applyBorder="1" applyAlignment="1">
      <alignment horizontal="left" vertical="center"/>
    </xf>
    <xf numFmtId="0" fontId="11" fillId="0" borderId="2" xfId="0" applyFont="1" applyFill="1" applyBorder="1" applyAlignment="1">
      <alignment horizontal="left" vertical="top" wrapText="1"/>
    </xf>
    <xf numFmtId="0" fontId="13" fillId="0" borderId="43" xfId="0" applyFont="1" applyFill="1" applyBorder="1" applyAlignment="1">
      <alignment horizontal="center" vertical="center"/>
    </xf>
    <xf numFmtId="0" fontId="13"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13" fillId="0" borderId="2" xfId="0" applyFont="1" applyFill="1" applyBorder="1" applyAlignment="1">
      <alignment horizontal="left" vertical="top" wrapText="1" indent="1"/>
    </xf>
    <xf numFmtId="44" fontId="4" fillId="0" borderId="2" xfId="1" applyFont="1" applyFill="1" applyBorder="1" applyAlignment="1">
      <alignment horizontal="center" vertical="center"/>
    </xf>
    <xf numFmtId="44" fontId="4" fillId="0" borderId="19" xfId="1" applyFont="1" applyFill="1" applyBorder="1" applyAlignment="1">
      <alignment horizontal="center" vertical="center"/>
    </xf>
    <xf numFmtId="44" fontId="15" fillId="0" borderId="44" xfId="1" applyFont="1" applyFill="1" applyBorder="1" applyAlignment="1">
      <alignment horizontal="center" vertical="center"/>
    </xf>
    <xf numFmtId="10" fontId="7" fillId="0" borderId="2" xfId="2" applyNumberFormat="1" applyFont="1" applyFill="1" applyBorder="1" applyAlignment="1">
      <alignment horizontal="center" vertical="center"/>
    </xf>
    <xf numFmtId="10" fontId="7" fillId="0" borderId="19" xfId="2" applyNumberFormat="1" applyFont="1" applyFill="1" applyBorder="1" applyAlignment="1">
      <alignment horizontal="center" vertical="center"/>
    </xf>
    <xf numFmtId="44" fontId="11" fillId="0" borderId="44" xfId="1" applyFont="1" applyFill="1" applyBorder="1" applyAlignment="1">
      <alignment horizontal="center" vertical="center"/>
    </xf>
    <xf numFmtId="0" fontId="11" fillId="0" borderId="43" xfId="0" applyFont="1" applyFill="1" applyBorder="1" applyAlignment="1">
      <alignment horizontal="center" vertical="center"/>
    </xf>
    <xf numFmtId="0" fontId="11" fillId="0" borderId="3" xfId="0" applyFont="1" applyFill="1" applyBorder="1" applyAlignment="1">
      <alignment horizontal="left" vertical="center"/>
    </xf>
    <xf numFmtId="0" fontId="11" fillId="0" borderId="2" xfId="0" applyFont="1" applyFill="1" applyBorder="1" applyAlignment="1">
      <alignment horizontal="left" vertical="top"/>
    </xf>
    <xf numFmtId="0" fontId="13" fillId="0" borderId="4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13" fillId="0" borderId="2" xfId="0" applyFont="1" applyFill="1" applyBorder="1" applyAlignment="1">
      <alignment horizontal="left" vertical="top" indent="1"/>
    </xf>
    <xf numFmtId="9" fontId="7" fillId="5" borderId="26" xfId="2" applyFont="1" applyFill="1" applyBorder="1" applyAlignment="1">
      <alignment horizontal="center" vertical="center"/>
    </xf>
    <xf numFmtId="44" fontId="16" fillId="0" borderId="2" xfId="1" applyFont="1" applyFill="1" applyBorder="1" applyAlignment="1">
      <alignment horizontal="center" vertical="center"/>
    </xf>
    <xf numFmtId="0" fontId="13" fillId="0" borderId="2" xfId="0" applyFont="1" applyFill="1" applyBorder="1" applyAlignment="1">
      <alignment horizontal="left" vertical="center" wrapText="1" indent="1"/>
    </xf>
    <xf numFmtId="0" fontId="13" fillId="0" borderId="2" xfId="0" applyFont="1" applyFill="1" applyBorder="1" applyAlignment="1">
      <alignment horizontal="left" vertical="top" indent="2"/>
    </xf>
    <xf numFmtId="0" fontId="11" fillId="0" borderId="47" xfId="0" applyFont="1" applyFill="1" applyBorder="1" applyAlignment="1">
      <alignment horizontal="center" vertical="center"/>
    </xf>
    <xf numFmtId="0" fontId="11" fillId="0" borderId="50" xfId="0" applyFont="1" applyFill="1" applyBorder="1" applyAlignment="1">
      <alignment horizontal="left" vertical="center"/>
    </xf>
    <xf numFmtId="44" fontId="11" fillId="0" borderId="52" xfId="1" applyFont="1" applyFill="1" applyBorder="1" applyAlignment="1">
      <alignment horizontal="center" vertical="center"/>
    </xf>
    <xf numFmtId="9" fontId="4" fillId="0" borderId="33" xfId="2" applyFont="1" applyBorder="1" applyAlignment="1">
      <alignment horizontal="center" vertical="center"/>
    </xf>
    <xf numFmtId="9" fontId="12" fillId="0" borderId="34" xfId="2" applyFont="1" applyBorder="1" applyAlignment="1">
      <alignment horizontal="center" vertical="center"/>
    </xf>
    <xf numFmtId="9" fontId="12" fillId="0" borderId="65" xfId="2" applyFont="1" applyBorder="1" applyAlignment="1">
      <alignment horizontal="center" vertical="center"/>
    </xf>
    <xf numFmtId="0" fontId="13" fillId="0" borderId="3" xfId="0" applyFont="1" applyBorder="1" applyAlignment="1">
      <alignment horizontal="center" vertical="center"/>
    </xf>
    <xf numFmtId="0" fontId="14" fillId="0" borderId="3" xfId="0" applyFont="1" applyBorder="1" applyAlignment="1">
      <alignment horizontal="center" vertical="center"/>
    </xf>
    <xf numFmtId="0" fontId="13" fillId="0" borderId="3" xfId="0" applyFont="1" applyBorder="1" applyAlignment="1">
      <alignment horizontal="left" vertical="top" indent="1"/>
    </xf>
    <xf numFmtId="44" fontId="4" fillId="0" borderId="3" xfId="1" applyFont="1" applyFill="1" applyBorder="1" applyAlignment="1">
      <alignment horizontal="center" vertical="center"/>
    </xf>
    <xf numFmtId="44" fontId="4" fillId="0" borderId="3" xfId="1" applyFont="1" applyBorder="1" applyAlignment="1">
      <alignment horizontal="center" vertical="center"/>
    </xf>
    <xf numFmtId="44" fontId="15" fillId="0" borderId="3" xfId="1" applyFont="1" applyBorder="1" applyAlignment="1">
      <alignment horizontal="center" vertical="center"/>
    </xf>
    <xf numFmtId="10" fontId="7" fillId="0" borderId="1" xfId="2" applyNumberFormat="1" applyFont="1" applyBorder="1" applyAlignment="1">
      <alignment horizontal="center" vertical="center"/>
    </xf>
    <xf numFmtId="10" fontId="7" fillId="0" borderId="2" xfId="2" applyNumberFormat="1" applyFont="1" applyBorder="1" applyAlignment="1">
      <alignment horizontal="center" vertical="center"/>
    </xf>
    <xf numFmtId="44" fontId="11" fillId="0" borderId="2" xfId="1" applyFont="1" applyBorder="1" applyAlignment="1">
      <alignment horizontal="center" vertical="center"/>
    </xf>
    <xf numFmtId="0" fontId="4" fillId="0" borderId="0" xfId="0" applyFont="1" applyAlignment="1">
      <alignment horizontal="center" vertical="center"/>
    </xf>
    <xf numFmtId="0" fontId="16" fillId="0" borderId="0" xfId="0" applyFont="1" applyAlignment="1">
      <alignment horizontal="center" vertical="center"/>
    </xf>
    <xf numFmtId="44" fontId="4" fillId="0" borderId="0" xfId="1" applyFont="1" applyFill="1" applyAlignment="1">
      <alignment horizontal="center" vertical="center"/>
    </xf>
    <xf numFmtId="44" fontId="4" fillId="0" borderId="0" xfId="1" applyFont="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16" fillId="0" borderId="56" xfId="0" applyFont="1" applyBorder="1" applyAlignment="1">
      <alignment horizontal="center" vertical="center"/>
    </xf>
    <xf numFmtId="0" fontId="4" fillId="0" borderId="59" xfId="0" applyFont="1" applyBorder="1" applyAlignment="1">
      <alignment horizontal="center" vertical="center"/>
    </xf>
    <xf numFmtId="0" fontId="4" fillId="0" borderId="0" xfId="0" applyFont="1" applyBorder="1" applyAlignment="1">
      <alignment horizontal="center" vertical="center"/>
    </xf>
    <xf numFmtId="0" fontId="16" fillId="0" borderId="0" xfId="0" applyFont="1" applyBorder="1" applyAlignment="1">
      <alignment horizontal="center" vertical="center"/>
    </xf>
    <xf numFmtId="44" fontId="4" fillId="0" borderId="0" xfId="1" applyFont="1" applyFill="1" applyBorder="1" applyAlignment="1">
      <alignment horizontal="center" vertical="center"/>
    </xf>
    <xf numFmtId="44" fontId="4" fillId="0" borderId="0" xfId="1" applyFont="1" applyBorder="1" applyAlignment="1">
      <alignment horizontal="center" vertical="center"/>
    </xf>
    <xf numFmtId="0" fontId="17" fillId="0" borderId="0" xfId="0" applyFont="1" applyBorder="1"/>
    <xf numFmtId="0" fontId="18" fillId="0" borderId="0" xfId="0" applyFont="1" applyBorder="1" applyAlignment="1"/>
    <xf numFmtId="9" fontId="7" fillId="6" borderId="25" xfId="2" applyFont="1" applyFill="1" applyBorder="1" applyAlignment="1">
      <alignment horizontal="center" vertical="center"/>
    </xf>
    <xf numFmtId="0" fontId="15" fillId="0" borderId="0" xfId="0" applyFont="1" applyBorder="1" applyAlignment="1">
      <alignment horizontal="left" vertical="center" indent="1"/>
    </xf>
    <xf numFmtId="0" fontId="19" fillId="0" borderId="0" xfId="0" applyFont="1" applyBorder="1" applyAlignment="1"/>
    <xf numFmtId="0" fontId="15" fillId="0" borderId="0" xfId="0" applyFont="1" applyBorder="1" applyAlignment="1">
      <alignment vertical="center"/>
    </xf>
    <xf numFmtId="0" fontId="4" fillId="0" borderId="61" xfId="0" applyFont="1" applyBorder="1" applyAlignment="1">
      <alignment horizontal="center" vertical="center"/>
    </xf>
    <xf numFmtId="0" fontId="4" fillId="0" borderId="54" xfId="0" applyFont="1" applyBorder="1" applyAlignment="1">
      <alignment horizontal="center" vertical="center"/>
    </xf>
    <xf numFmtId="0" fontId="16" fillId="0" borderId="54" xfId="0" applyFont="1" applyBorder="1" applyAlignment="1">
      <alignment horizontal="center" vertical="center"/>
    </xf>
    <xf numFmtId="44" fontId="4" fillId="0" borderId="54" xfId="1" applyFont="1" applyFill="1" applyBorder="1" applyAlignment="1">
      <alignment horizontal="center" vertical="center"/>
    </xf>
    <xf numFmtId="44" fontId="4" fillId="0" borderId="54" xfId="1" applyFont="1" applyBorder="1" applyAlignment="1">
      <alignment horizontal="center" vertical="center"/>
    </xf>
    <xf numFmtId="0" fontId="19" fillId="0" borderId="0" xfId="0" applyFont="1" applyBorder="1" applyAlignment="1">
      <alignment horizontal="center"/>
    </xf>
    <xf numFmtId="0" fontId="18" fillId="0" borderId="0" xfId="0" applyFont="1" applyBorder="1" applyAlignment="1">
      <alignment horizontal="center"/>
    </xf>
    <xf numFmtId="0" fontId="3" fillId="0" borderId="55" xfId="0" applyFont="1" applyBorder="1" applyAlignment="1">
      <alignment vertical="center"/>
    </xf>
    <xf numFmtId="0" fontId="3" fillId="0" borderId="58" xfId="0" applyFont="1" applyBorder="1" applyAlignment="1">
      <alignment vertical="center"/>
    </xf>
    <xf numFmtId="2" fontId="20" fillId="0" borderId="15" xfId="0" applyNumberFormat="1" applyFont="1" applyBorder="1" applyAlignment="1">
      <alignment horizontal="right" vertical="center"/>
    </xf>
    <xf numFmtId="44" fontId="20" fillId="0" borderId="10" xfId="1" applyFont="1" applyBorder="1" applyAlignment="1">
      <alignment horizontal="center" vertical="center"/>
    </xf>
    <xf numFmtId="0" fontId="20" fillId="2" borderId="14" xfId="0" applyFont="1" applyFill="1" applyBorder="1" applyAlignment="1">
      <alignment horizontal="center" vertical="center"/>
    </xf>
    <xf numFmtId="0" fontId="20" fillId="2" borderId="5" xfId="0" applyFont="1" applyFill="1" applyBorder="1" applyAlignment="1">
      <alignment horizontal="center" vertical="center"/>
    </xf>
    <xf numFmtId="0" fontId="21" fillId="2" borderId="5" xfId="0" applyFont="1" applyFill="1" applyBorder="1" applyAlignment="1">
      <alignment horizontal="center" vertical="center"/>
    </xf>
    <xf numFmtId="0" fontId="20" fillId="2" borderId="18" xfId="0" applyFont="1" applyFill="1" applyBorder="1" applyAlignment="1">
      <alignment horizontal="center" vertical="center"/>
    </xf>
    <xf numFmtId="2" fontId="20" fillId="2" borderId="18" xfId="0" applyNumberFormat="1" applyFont="1" applyFill="1" applyBorder="1" applyAlignment="1">
      <alignment horizontal="center" vertical="center"/>
    </xf>
    <xf numFmtId="2" fontId="20" fillId="2" borderId="4" xfId="1" applyNumberFormat="1" applyFont="1" applyFill="1" applyBorder="1" applyAlignment="1">
      <alignment horizontal="center" vertical="center"/>
    </xf>
    <xf numFmtId="0" fontId="22" fillId="0" borderId="0" xfId="0" applyFont="1" applyBorder="1"/>
    <xf numFmtId="0" fontId="23" fillId="0" borderId="6" xfId="0" applyFont="1" applyFill="1" applyBorder="1" applyAlignment="1">
      <alignment horizontal="center" vertical="center"/>
    </xf>
    <xf numFmtId="2" fontId="22" fillId="0" borderId="6" xfId="1" applyNumberFormat="1" applyFont="1" applyFill="1" applyBorder="1" applyAlignment="1">
      <alignment horizontal="center" vertical="center"/>
    </xf>
    <xf numFmtId="2" fontId="22" fillId="0" borderId="6" xfId="1" applyNumberFormat="1" applyFont="1" applyBorder="1" applyAlignment="1">
      <alignment horizontal="center" vertical="center"/>
    </xf>
    <xf numFmtId="44" fontId="22" fillId="0" borderId="8" xfId="1" applyFont="1" applyBorder="1" applyAlignment="1">
      <alignment horizontal="center" vertical="center"/>
    </xf>
    <xf numFmtId="0" fontId="22" fillId="0" borderId="0" xfId="0" applyFont="1"/>
    <xf numFmtId="0" fontId="23" fillId="0" borderId="0" xfId="0" applyFont="1" applyFill="1" applyBorder="1" applyAlignment="1">
      <alignment horizontal="center" vertical="center"/>
    </xf>
    <xf numFmtId="2" fontId="23" fillId="0" borderId="0" xfId="1" applyNumberFormat="1" applyFont="1" applyFill="1" applyBorder="1" applyAlignment="1">
      <alignment horizontal="center" vertical="center"/>
    </xf>
    <xf numFmtId="2" fontId="23" fillId="0" borderId="0" xfId="2" applyNumberFormat="1" applyFont="1" applyFill="1" applyBorder="1" applyAlignment="1">
      <alignment horizontal="center" vertical="center"/>
    </xf>
    <xf numFmtId="0" fontId="20" fillId="0" borderId="12" xfId="0" applyFont="1" applyBorder="1" applyAlignment="1">
      <alignment horizontal="center" vertical="center"/>
    </xf>
    <xf numFmtId="0" fontId="20" fillId="0" borderId="0" xfId="0" applyFont="1" applyBorder="1" applyAlignment="1">
      <alignment horizontal="center" vertical="center"/>
    </xf>
    <xf numFmtId="2" fontId="22" fillId="0" borderId="12" xfId="1" applyNumberFormat="1" applyFont="1" applyFill="1" applyBorder="1" applyAlignment="1">
      <alignment horizontal="center" vertical="center"/>
    </xf>
    <xf numFmtId="2" fontId="22" fillId="0" borderId="12" xfId="1" applyNumberFormat="1" applyFont="1" applyBorder="1" applyAlignment="1">
      <alignment horizontal="center" vertical="center"/>
    </xf>
    <xf numFmtId="0" fontId="20" fillId="3" borderId="68" xfId="0" applyFont="1" applyFill="1" applyBorder="1" applyAlignment="1">
      <alignment horizontal="center" vertical="center"/>
    </xf>
    <xf numFmtId="0" fontId="20" fillId="3" borderId="3" xfId="0" applyFont="1" applyFill="1" applyBorder="1" applyAlignment="1">
      <alignment horizontal="left" vertical="top"/>
    </xf>
    <xf numFmtId="44" fontId="20" fillId="3" borderId="69" xfId="1" applyFont="1" applyFill="1" applyBorder="1" applyAlignment="1">
      <alignment horizontal="center" vertical="center"/>
    </xf>
    <xf numFmtId="0" fontId="22" fillId="0" borderId="70" xfId="0" applyFont="1" applyBorder="1" applyAlignment="1">
      <alignment horizontal="center" vertical="center"/>
    </xf>
    <xf numFmtId="0" fontId="22" fillId="0" borderId="2" xfId="0" applyFont="1" applyBorder="1" applyAlignment="1">
      <alignment horizontal="center" vertical="center"/>
    </xf>
    <xf numFmtId="0" fontId="24" fillId="0" borderId="2" xfId="0" applyFont="1" applyBorder="1" applyAlignment="1">
      <alignment horizontal="center" vertical="center"/>
    </xf>
    <xf numFmtId="0" fontId="22" fillId="0" borderId="2" xfId="0" applyFont="1" applyBorder="1" applyAlignment="1">
      <alignment horizontal="left" vertical="top" indent="1"/>
    </xf>
    <xf numFmtId="2" fontId="22" fillId="0" borderId="2" xfId="1" applyNumberFormat="1" applyFont="1" applyFill="1" applyBorder="1" applyAlignment="1">
      <alignment horizontal="center" vertical="center"/>
    </xf>
    <xf numFmtId="2" fontId="22" fillId="0" borderId="2" xfId="1" applyNumberFormat="1" applyFont="1" applyBorder="1" applyAlignment="1">
      <alignment horizontal="center" vertical="center"/>
    </xf>
    <xf numFmtId="44" fontId="20" fillId="0" borderId="71" xfId="1" applyFont="1" applyBorder="1" applyAlignment="1">
      <alignment horizontal="center" vertical="center"/>
    </xf>
    <xf numFmtId="0" fontId="20" fillId="3" borderId="70" xfId="0" applyFont="1" applyFill="1" applyBorder="1" applyAlignment="1">
      <alignment horizontal="center" vertical="center"/>
    </xf>
    <xf numFmtId="44" fontId="20" fillId="3" borderId="71" xfId="1" applyFont="1" applyFill="1" applyBorder="1" applyAlignment="1">
      <alignment horizontal="center" vertical="center"/>
    </xf>
    <xf numFmtId="0" fontId="20" fillId="3" borderId="2" xfId="0" applyFont="1" applyFill="1" applyBorder="1" applyAlignment="1">
      <alignment horizontal="left" vertical="top"/>
    </xf>
    <xf numFmtId="0" fontId="20" fillId="0" borderId="2" xfId="0" applyFont="1" applyBorder="1" applyAlignment="1">
      <alignment horizontal="left" vertical="top" wrapText="1"/>
    </xf>
    <xf numFmtId="0" fontId="22" fillId="0" borderId="2" xfId="0" applyFont="1" applyBorder="1" applyAlignment="1">
      <alignment horizontal="left" vertical="top" wrapText="1" indent="1"/>
    </xf>
    <xf numFmtId="0" fontId="22" fillId="0" borderId="70" xfId="0" applyFont="1" applyFill="1" applyBorder="1" applyAlignment="1">
      <alignment horizontal="center" vertical="center"/>
    </xf>
    <xf numFmtId="0" fontId="22" fillId="0" borderId="2" xfId="0" applyFont="1" applyFill="1" applyBorder="1" applyAlignment="1">
      <alignment horizontal="center" vertical="center"/>
    </xf>
    <xf numFmtId="0" fontId="24" fillId="0" borderId="2" xfId="0" applyFont="1" applyFill="1" applyBorder="1" applyAlignment="1">
      <alignment horizontal="center" vertical="center"/>
    </xf>
    <xf numFmtId="0" fontId="22" fillId="0" borderId="2" xfId="0" applyFont="1" applyFill="1" applyBorder="1" applyAlignment="1">
      <alignment horizontal="left" vertical="top" wrapText="1" indent="1"/>
    </xf>
    <xf numFmtId="44" fontId="20" fillId="0" borderId="71" xfId="1" applyFont="1" applyFill="1" applyBorder="1" applyAlignment="1">
      <alignment horizontal="center" vertical="center"/>
    </xf>
    <xf numFmtId="0" fontId="22" fillId="0" borderId="0" xfId="0" applyFont="1" applyFill="1"/>
    <xf numFmtId="0" fontId="20" fillId="0" borderId="2" xfId="0" applyFont="1" applyBorder="1" applyAlignment="1">
      <alignment horizontal="left" vertical="top"/>
    </xf>
    <xf numFmtId="0" fontId="22" fillId="0" borderId="70" xfId="0" applyFont="1" applyBorder="1" applyAlignment="1">
      <alignment horizontal="center" vertical="center" wrapText="1"/>
    </xf>
    <xf numFmtId="0" fontId="22" fillId="0" borderId="2" xfId="0" applyFont="1" applyBorder="1" applyAlignment="1">
      <alignment horizontal="center" vertical="center" wrapText="1"/>
    </xf>
    <xf numFmtId="0" fontId="24" fillId="0" borderId="2" xfId="0" applyFont="1" applyBorder="1" applyAlignment="1">
      <alignment horizontal="center" vertical="center" wrapText="1"/>
    </xf>
    <xf numFmtId="0" fontId="20" fillId="2" borderId="70" xfId="0" applyFont="1" applyFill="1" applyBorder="1" applyAlignment="1">
      <alignment horizontal="center" vertical="center"/>
    </xf>
    <xf numFmtId="2" fontId="24" fillId="0" borderId="2" xfId="1" applyNumberFormat="1" applyFont="1" applyFill="1" applyBorder="1" applyAlignment="1">
      <alignment horizontal="center" vertical="center"/>
    </xf>
    <xf numFmtId="0" fontId="22" fillId="0" borderId="2" xfId="0" applyFont="1" applyBorder="1" applyAlignment="1">
      <alignment horizontal="left" vertical="center" wrapText="1" indent="1"/>
    </xf>
    <xf numFmtId="0" fontId="22" fillId="0" borderId="2" xfId="0" applyFont="1" applyBorder="1" applyAlignment="1">
      <alignment horizontal="left" vertical="top" indent="2"/>
    </xf>
    <xf numFmtId="44" fontId="20" fillId="0" borderId="75" xfId="1" applyFont="1" applyBorder="1" applyAlignment="1">
      <alignment horizontal="center" vertical="center"/>
    </xf>
    <xf numFmtId="0" fontId="22" fillId="0" borderId="7" xfId="0" applyFont="1" applyBorder="1" applyAlignment="1">
      <alignment horizontal="center" vertical="center"/>
    </xf>
    <xf numFmtId="0" fontId="22" fillId="0" borderId="6" xfId="0" applyFont="1" applyBorder="1" applyAlignment="1">
      <alignment horizontal="center" vertical="center"/>
    </xf>
    <xf numFmtId="0" fontId="24" fillId="0" borderId="6" xfId="0" applyFont="1" applyBorder="1" applyAlignment="1">
      <alignment horizontal="center" vertical="center"/>
    </xf>
    <xf numFmtId="0" fontId="22" fillId="0" borderId="6" xfId="0" applyFont="1" applyBorder="1"/>
    <xf numFmtId="0" fontId="22" fillId="0" borderId="9" xfId="0" applyFont="1" applyBorder="1" applyAlignment="1">
      <alignment horizontal="center" vertical="center"/>
    </xf>
    <xf numFmtId="0" fontId="22" fillId="0" borderId="0" xfId="0" applyFont="1" applyBorder="1" applyAlignment="1">
      <alignment horizontal="center" vertical="center"/>
    </xf>
    <xf numFmtId="0" fontId="24" fillId="0" borderId="0" xfId="0" applyFont="1" applyBorder="1" applyAlignment="1">
      <alignment horizontal="center" vertical="center"/>
    </xf>
    <xf numFmtId="2" fontId="22" fillId="0" borderId="0" xfId="1" applyNumberFormat="1" applyFont="1" applyFill="1" applyBorder="1" applyAlignment="1">
      <alignment horizontal="center" vertical="center"/>
    </xf>
    <xf numFmtId="2" fontId="22" fillId="0" borderId="0" xfId="1" applyNumberFormat="1" applyFont="1" applyBorder="1" applyAlignment="1">
      <alignment horizontal="center" vertical="center"/>
    </xf>
    <xf numFmtId="44" fontId="22" fillId="0" borderId="10" xfId="1" applyFont="1" applyBorder="1" applyAlignment="1">
      <alignment horizontal="center" vertical="center"/>
    </xf>
    <xf numFmtId="0" fontId="24" fillId="0" borderId="0" xfId="0" applyFont="1" applyBorder="1" applyAlignment="1">
      <alignment horizontal="center"/>
    </xf>
    <xf numFmtId="0" fontId="22" fillId="0" borderId="0" xfId="0" applyFont="1" applyAlignment="1">
      <alignment horizontal="center" vertical="center"/>
    </xf>
    <xf numFmtId="2" fontId="22" fillId="0" borderId="0" xfId="0" applyNumberFormat="1" applyFont="1" applyBorder="1" applyAlignment="1">
      <alignment horizontal="center" vertical="center"/>
    </xf>
    <xf numFmtId="2" fontId="24" fillId="0" borderId="0" xfId="0" applyNumberFormat="1" applyFont="1" applyBorder="1" applyAlignment="1">
      <alignment horizontal="center"/>
    </xf>
    <xf numFmtId="0" fontId="24" fillId="0" borderId="10" xfId="0" applyFont="1" applyBorder="1" applyAlignment="1">
      <alignment horizontal="center"/>
    </xf>
    <xf numFmtId="0" fontId="21" fillId="0" borderId="0" xfId="0" applyFont="1" applyBorder="1" applyAlignment="1">
      <alignment horizontal="center"/>
    </xf>
    <xf numFmtId="2" fontId="21" fillId="0" borderId="0" xfId="0" applyNumberFormat="1" applyFont="1" applyBorder="1" applyAlignment="1"/>
    <xf numFmtId="0" fontId="21" fillId="0" borderId="10" xfId="0" applyFont="1" applyBorder="1" applyAlignment="1">
      <alignment horizontal="center"/>
    </xf>
    <xf numFmtId="2" fontId="21" fillId="0" borderId="0" xfId="0" applyNumberFormat="1" applyFont="1" applyBorder="1" applyAlignment="1">
      <alignment horizont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4" fillId="0" borderId="12" xfId="0" applyFont="1" applyBorder="1" applyAlignment="1">
      <alignment horizontal="center" vertical="center"/>
    </xf>
    <xf numFmtId="0" fontId="22" fillId="0" borderId="12" xfId="0" applyFont="1" applyBorder="1"/>
    <xf numFmtId="44" fontId="22" fillId="0" borderId="13" xfId="1" applyFont="1" applyBorder="1" applyAlignment="1">
      <alignment horizontal="center" vertical="center"/>
    </xf>
    <xf numFmtId="0" fontId="24" fillId="0" borderId="0" xfId="0" applyFont="1" applyAlignment="1">
      <alignment horizontal="center" vertical="center"/>
    </xf>
    <xf numFmtId="2" fontId="22" fillId="0" borderId="0" xfId="1" applyNumberFormat="1" applyFont="1" applyFill="1" applyAlignment="1">
      <alignment horizontal="center" vertical="center"/>
    </xf>
    <xf numFmtId="2" fontId="22" fillId="0" borderId="0" xfId="1" applyNumberFormat="1" applyFont="1" applyAlignment="1">
      <alignment horizontal="center" vertical="center"/>
    </xf>
    <xf numFmtId="44" fontId="22" fillId="0" borderId="0" xfId="1" applyFont="1" applyAlignment="1">
      <alignment horizontal="center" vertical="center"/>
    </xf>
    <xf numFmtId="0" fontId="22" fillId="0" borderId="2" xfId="0" applyFont="1" applyFill="1" applyBorder="1" applyAlignment="1">
      <alignment horizontal="right" vertical="center"/>
    </xf>
    <xf numFmtId="2" fontId="22" fillId="0" borderId="2" xfId="0" applyNumberFormat="1" applyFont="1" applyFill="1" applyBorder="1" applyAlignment="1">
      <alignment horizontal="right" vertical="center"/>
    </xf>
    <xf numFmtId="0" fontId="20" fillId="0" borderId="2" xfId="0" applyFont="1" applyFill="1" applyBorder="1" applyAlignment="1">
      <alignment horizontal="left" vertical="top" wrapText="1"/>
    </xf>
    <xf numFmtId="0" fontId="20" fillId="0" borderId="2" xfId="0" applyFont="1" applyFill="1" applyBorder="1" applyAlignment="1">
      <alignment horizontal="left" vertical="top"/>
    </xf>
    <xf numFmtId="0" fontId="22" fillId="0" borderId="2" xfId="0" applyFont="1" applyFill="1" applyBorder="1" applyAlignment="1">
      <alignment horizontal="left" vertical="top" indent="1"/>
    </xf>
    <xf numFmtId="10" fontId="20" fillId="0" borderId="2" xfId="2" applyNumberFormat="1" applyFont="1" applyBorder="1" applyAlignment="1">
      <alignment horizontal="center" vertical="center"/>
    </xf>
    <xf numFmtId="0" fontId="22" fillId="0" borderId="7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2" fillId="0" borderId="2" xfId="0" applyFont="1" applyFill="1" applyBorder="1" applyAlignment="1">
      <alignment horizontal="right" vertical="center" wrapText="1"/>
    </xf>
    <xf numFmtId="0" fontId="22" fillId="0" borderId="2" xfId="0" applyFont="1" applyBorder="1" applyAlignment="1">
      <alignment horizontal="right" vertical="center"/>
    </xf>
    <xf numFmtId="2" fontId="22" fillId="0" borderId="2" xfId="0" applyNumberFormat="1" applyFont="1" applyBorder="1" applyAlignment="1">
      <alignment horizontal="right" vertical="center"/>
    </xf>
    <xf numFmtId="10" fontId="20" fillId="0" borderId="67" xfId="2" applyNumberFormat="1" applyFont="1" applyBorder="1" applyAlignment="1">
      <alignment horizontal="center" vertical="center"/>
    </xf>
    <xf numFmtId="4" fontId="22" fillId="0" borderId="2" xfId="0" applyNumberFormat="1" applyFont="1" applyBorder="1" applyAlignment="1">
      <alignment horizontal="right" vertical="center"/>
    </xf>
    <xf numFmtId="2" fontId="22" fillId="0" borderId="2" xfId="0" applyNumberFormat="1" applyFont="1" applyBorder="1" applyAlignment="1">
      <alignment horizontal="right" vertical="center" wrapText="1"/>
    </xf>
    <xf numFmtId="2" fontId="22" fillId="0" borderId="67" xfId="1" applyNumberFormat="1" applyFont="1" applyFill="1" applyBorder="1" applyAlignment="1">
      <alignment horizontal="center" vertical="center"/>
    </xf>
    <xf numFmtId="10" fontId="20" fillId="0" borderId="3" xfId="2" applyNumberFormat="1" applyFont="1" applyBorder="1" applyAlignment="1">
      <alignment horizontal="center" vertical="center"/>
    </xf>
    <xf numFmtId="44" fontId="20" fillId="0" borderId="69" xfId="1" applyFont="1" applyBorder="1" applyAlignment="1">
      <alignment horizontal="center" vertical="center"/>
    </xf>
    <xf numFmtId="0" fontId="24" fillId="0" borderId="67" xfId="0" applyFont="1" applyBorder="1" applyAlignment="1">
      <alignment horizontal="center" vertical="center"/>
    </xf>
    <xf numFmtId="4" fontId="22" fillId="0" borderId="2" xfId="1" applyNumberFormat="1" applyFont="1" applyFill="1" applyBorder="1" applyAlignment="1">
      <alignment horizontal="center" vertical="center"/>
    </xf>
    <xf numFmtId="0" fontId="24" fillId="0" borderId="2" xfId="0" applyFont="1" applyFill="1" applyBorder="1" applyAlignment="1">
      <alignment horizontal="left" vertical="top" wrapText="1" indent="1"/>
    </xf>
    <xf numFmtId="0" fontId="25" fillId="0" borderId="6" xfId="0" applyFont="1" applyBorder="1" applyAlignment="1">
      <alignment horizontal="center" vertical="center"/>
    </xf>
    <xf numFmtId="0" fontId="24" fillId="0" borderId="70" xfId="0" applyFont="1" applyFill="1" applyBorder="1" applyAlignment="1">
      <alignment horizontal="center" vertical="center"/>
    </xf>
    <xf numFmtId="2" fontId="24" fillId="0" borderId="2" xfId="0" applyNumberFormat="1" applyFont="1" applyFill="1" applyBorder="1" applyAlignment="1">
      <alignment horizontal="right" vertical="center"/>
    </xf>
    <xf numFmtId="4" fontId="24" fillId="0" borderId="2" xfId="1" applyNumberFormat="1" applyFont="1" applyFill="1" applyBorder="1" applyAlignment="1">
      <alignment horizontal="center" vertical="center"/>
    </xf>
    <xf numFmtId="44" fontId="21" fillId="0" borderId="71" xfId="1" applyFont="1" applyFill="1" applyBorder="1" applyAlignment="1">
      <alignment horizontal="center" vertical="center"/>
    </xf>
    <xf numFmtId="0" fontId="24" fillId="0" borderId="0" xfId="0" applyFont="1" applyFill="1"/>
    <xf numFmtId="0" fontId="24" fillId="0" borderId="67" xfId="0" applyFont="1" applyFill="1" applyBorder="1" applyAlignment="1">
      <alignment horizontal="center" vertical="center"/>
    </xf>
    <xf numFmtId="44" fontId="20" fillId="0" borderId="75" xfId="1" applyFont="1" applyFill="1" applyBorder="1" applyAlignment="1">
      <alignment horizontal="center" vertical="center"/>
    </xf>
    <xf numFmtId="0" fontId="20" fillId="0" borderId="2" xfId="0" applyFont="1" applyFill="1" applyBorder="1" applyAlignment="1">
      <alignment horizontal="left" vertical="top" wrapText="1" indent="1"/>
    </xf>
    <xf numFmtId="4" fontId="22" fillId="0" borderId="2" xfId="0" applyNumberFormat="1" applyFont="1" applyFill="1" applyBorder="1" applyAlignment="1">
      <alignment horizontal="right" vertical="center"/>
    </xf>
    <xf numFmtId="0" fontId="20" fillId="0" borderId="20" xfId="0" applyFont="1" applyFill="1" applyBorder="1" applyAlignment="1">
      <alignment horizontal="left" vertical="top"/>
    </xf>
    <xf numFmtId="0" fontId="18" fillId="0" borderId="16" xfId="3" applyFont="1" applyFill="1" applyBorder="1" applyAlignment="1">
      <alignment vertical="center"/>
    </xf>
    <xf numFmtId="0" fontId="18" fillId="0" borderId="16" xfId="3" applyFont="1" applyFill="1" applyBorder="1" applyAlignment="1">
      <alignment vertical="center" wrapText="1"/>
    </xf>
    <xf numFmtId="0" fontId="18" fillId="0" borderId="16" xfId="3" applyFont="1" applyFill="1" applyBorder="1" applyAlignment="1">
      <alignment horizontal="left" vertical="center" wrapText="1"/>
    </xf>
    <xf numFmtId="0" fontId="22" fillId="0" borderId="67" xfId="0" applyFont="1" applyFill="1" applyBorder="1" applyAlignment="1">
      <alignment horizontal="center" vertical="center"/>
    </xf>
    <xf numFmtId="2" fontId="22" fillId="0" borderId="67" xfId="0" applyNumberFormat="1" applyFont="1" applyFill="1" applyBorder="1" applyAlignment="1">
      <alignment horizontal="right" vertical="center"/>
    </xf>
    <xf numFmtId="10" fontId="20" fillId="0" borderId="2" xfId="2" applyNumberFormat="1" applyFont="1" applyFill="1" applyBorder="1" applyAlignment="1">
      <alignment horizontal="center" vertical="center"/>
    </xf>
    <xf numFmtId="0" fontId="20" fillId="0" borderId="70" xfId="0" applyFont="1" applyFill="1" applyBorder="1" applyAlignment="1">
      <alignment horizontal="center" vertical="center"/>
    </xf>
    <xf numFmtId="0" fontId="20" fillId="0" borderId="3" xfId="0" applyFont="1" applyFill="1" applyBorder="1" applyAlignment="1">
      <alignment horizontal="left" vertical="top"/>
    </xf>
    <xf numFmtId="9" fontId="2" fillId="0" borderId="32" xfId="2" applyFont="1" applyFill="1" applyBorder="1" applyAlignment="1">
      <alignment horizontal="center" vertical="center"/>
    </xf>
    <xf numFmtId="9" fontId="2" fillId="0" borderId="25" xfId="2" applyFont="1" applyFill="1" applyBorder="1" applyAlignment="1">
      <alignment horizontal="center" vertical="center"/>
    </xf>
    <xf numFmtId="9" fontId="2" fillId="0" borderId="29" xfId="2" applyFont="1" applyFill="1" applyBorder="1" applyAlignment="1">
      <alignment horizontal="center" vertical="center"/>
    </xf>
    <xf numFmtId="9" fontId="2" fillId="0" borderId="30" xfId="2" applyFont="1" applyFill="1" applyBorder="1" applyAlignment="1">
      <alignment horizontal="center" vertical="center"/>
    </xf>
    <xf numFmtId="9" fontId="2" fillId="0" borderId="31" xfId="2" applyFont="1" applyFill="1" applyBorder="1" applyAlignment="1">
      <alignment horizontal="center" vertical="center"/>
    </xf>
    <xf numFmtId="9" fontId="2" fillId="0" borderId="33" xfId="2" applyFont="1" applyFill="1" applyBorder="1" applyAlignment="1">
      <alignment horizontal="center" vertical="center"/>
    </xf>
    <xf numFmtId="9" fontId="2" fillId="0" borderId="34" xfId="2" applyFont="1" applyFill="1" applyBorder="1" applyAlignment="1">
      <alignment horizontal="center" vertical="center"/>
    </xf>
    <xf numFmtId="0" fontId="11" fillId="6" borderId="2" xfId="0" applyFont="1" applyFill="1" applyBorder="1" applyAlignment="1">
      <alignment horizontal="left" vertical="top" wrapText="1"/>
    </xf>
    <xf numFmtId="0" fontId="13" fillId="6" borderId="2" xfId="0" applyFont="1" applyFill="1" applyBorder="1" applyAlignment="1">
      <alignment horizontal="left" vertical="top" wrapText="1" indent="1"/>
    </xf>
    <xf numFmtId="0" fontId="2" fillId="0" borderId="37" xfId="0" applyFont="1" applyBorder="1" applyAlignment="1">
      <alignment horizontal="center" vertical="center"/>
    </xf>
    <xf numFmtId="0" fontId="15" fillId="0" borderId="0" xfId="0" applyFont="1" applyBorder="1"/>
    <xf numFmtId="10" fontId="7" fillId="6" borderId="53" xfId="0" applyNumberFormat="1" applyFont="1" applyFill="1" applyBorder="1" applyAlignment="1">
      <alignment horizontal="center" vertical="center"/>
    </xf>
    <xf numFmtId="10" fontId="7" fillId="6" borderId="53" xfId="2" applyNumberFormat="1" applyFont="1" applyFill="1" applyBorder="1" applyAlignment="1">
      <alignment horizontal="center" vertical="center"/>
    </xf>
    <xf numFmtId="10" fontId="7" fillId="0" borderId="53" xfId="2" applyNumberFormat="1" applyFont="1" applyFill="1" applyBorder="1" applyAlignment="1">
      <alignment horizontal="center" vertical="center"/>
    </xf>
    <xf numFmtId="10" fontId="7" fillId="6" borderId="20" xfId="2" applyNumberFormat="1" applyFont="1" applyFill="1" applyBorder="1" applyAlignment="1">
      <alignment horizontal="center" vertical="center"/>
    </xf>
    <xf numFmtId="164" fontId="7" fillId="0" borderId="53" xfId="2" applyNumberFormat="1" applyFont="1" applyFill="1" applyBorder="1" applyAlignment="1">
      <alignment horizontal="center" vertical="center"/>
    </xf>
    <xf numFmtId="10" fontId="7" fillId="0" borderId="54" xfId="2" applyNumberFormat="1" applyFont="1" applyFill="1" applyBorder="1" applyAlignment="1">
      <alignment horizontal="center" vertical="center"/>
    </xf>
    <xf numFmtId="0" fontId="3" fillId="0" borderId="59" xfId="0" applyFont="1" applyBorder="1" applyAlignment="1">
      <alignment horizontal="left" vertical="center" indent="1"/>
    </xf>
    <xf numFmtId="0" fontId="3" fillId="0" borderId="0" xfId="0" applyFont="1" applyBorder="1" applyAlignment="1">
      <alignment vertical="center"/>
    </xf>
    <xf numFmtId="0" fontId="4" fillId="0" borderId="0" xfId="0" applyFont="1" applyBorder="1" applyAlignment="1">
      <alignment horizontal="left"/>
    </xf>
    <xf numFmtId="0" fontId="5" fillId="0" borderId="0" xfId="0" applyFont="1" applyFill="1" applyBorder="1" applyAlignment="1">
      <alignment horizontal="center" vertical="center"/>
    </xf>
    <xf numFmtId="0" fontId="6" fillId="0" borderId="0" xfId="0" applyFont="1" applyBorder="1" applyAlignment="1">
      <alignment horizontal="right" vertical="center" indent="1"/>
    </xf>
    <xf numFmtId="9" fontId="20" fillId="0" borderId="17" xfId="2" applyNumberFormat="1" applyFont="1" applyBorder="1" applyAlignment="1">
      <alignment horizontal="left" vertical="center" indent="1"/>
    </xf>
    <xf numFmtId="44" fontId="20" fillId="2" borderId="84" xfId="1" applyFont="1" applyFill="1" applyBorder="1" applyAlignment="1">
      <alignment horizontal="center" vertical="center"/>
    </xf>
    <xf numFmtId="44" fontId="20" fillId="0" borderId="27" xfId="1" applyFont="1" applyBorder="1" applyAlignment="1">
      <alignment horizontal="center" vertical="center"/>
    </xf>
    <xf numFmtId="0" fontId="22" fillId="0" borderId="0" xfId="0" applyFont="1" applyBorder="1" applyAlignment="1">
      <alignment horizontal="center"/>
    </xf>
    <xf numFmtId="0" fontId="22" fillId="0" borderId="72"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3" borderId="22" xfId="0" applyFont="1" applyFill="1" applyBorder="1" applyAlignment="1">
      <alignment horizontal="center" vertical="center"/>
    </xf>
    <xf numFmtId="0" fontId="22" fillId="3" borderId="23" xfId="0" applyFont="1" applyFill="1" applyBorder="1" applyAlignment="1">
      <alignment horizontal="center" vertical="center"/>
    </xf>
    <xf numFmtId="4" fontId="22" fillId="0" borderId="76" xfId="1" applyNumberFormat="1" applyFont="1" applyFill="1" applyBorder="1" applyAlignment="1">
      <alignment horizontal="center" vertical="center"/>
    </xf>
    <xf numFmtId="44" fontId="20" fillId="0" borderId="76" xfId="1" applyFont="1" applyFill="1" applyBorder="1" applyAlignment="1">
      <alignment horizontal="center" vertical="center"/>
    </xf>
    <xf numFmtId="2" fontId="22" fillId="0" borderId="76" xfId="0" applyNumberFormat="1" applyFont="1" applyFill="1" applyBorder="1" applyAlignment="1">
      <alignment horizontal="right" vertical="center"/>
    </xf>
    <xf numFmtId="0" fontId="22" fillId="0" borderId="76" xfId="0" applyFont="1" applyFill="1" applyBorder="1" applyAlignment="1">
      <alignment horizontal="center" vertical="center"/>
    </xf>
    <xf numFmtId="0" fontId="24" fillId="0" borderId="76"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78" xfId="0" applyFont="1" applyBorder="1" applyAlignment="1">
      <alignment horizontal="center" vertical="center"/>
    </xf>
    <xf numFmtId="0" fontId="22" fillId="0" borderId="79" xfId="0" applyFont="1" applyBorder="1" applyAlignment="1">
      <alignment horizontal="center" vertical="center"/>
    </xf>
    <xf numFmtId="0" fontId="22" fillId="0" borderId="80" xfId="0" applyFont="1" applyBorder="1" applyAlignment="1">
      <alignment horizontal="center" vertical="center"/>
    </xf>
    <xf numFmtId="0" fontId="22" fillId="0" borderId="19" xfId="0" applyFont="1" applyBorder="1" applyAlignment="1">
      <alignment horizontal="center" vertical="center"/>
    </xf>
    <xf numFmtId="0" fontId="22" fillId="0" borderId="73" xfId="0" applyFont="1" applyBorder="1" applyAlignment="1">
      <alignment horizontal="center" vertical="center"/>
    </xf>
    <xf numFmtId="0" fontId="20" fillId="0" borderId="70" xfId="0" applyFont="1" applyBorder="1" applyAlignment="1">
      <alignment horizontal="right" vertical="top"/>
    </xf>
    <xf numFmtId="0" fontId="20" fillId="0" borderId="2" xfId="0" applyFont="1" applyBorder="1" applyAlignment="1">
      <alignment horizontal="right" vertical="top"/>
    </xf>
    <xf numFmtId="0" fontId="20" fillId="0" borderId="68" xfId="0" applyFont="1" applyBorder="1" applyAlignment="1">
      <alignment horizontal="right" vertical="top"/>
    </xf>
    <xf numFmtId="0" fontId="20" fillId="0" borderId="3" xfId="0" applyFont="1" applyBorder="1" applyAlignment="1">
      <alignment horizontal="right" vertical="top"/>
    </xf>
    <xf numFmtId="0" fontId="20" fillId="0" borderId="74" xfId="0" applyFont="1" applyBorder="1" applyAlignment="1">
      <alignment horizontal="right" vertical="top"/>
    </xf>
    <xf numFmtId="0" fontId="20" fillId="0" borderId="67" xfId="0" applyFont="1" applyBorder="1" applyAlignment="1">
      <alignment horizontal="right" vertical="top"/>
    </xf>
    <xf numFmtId="0" fontId="20" fillId="0" borderId="70" xfId="0" applyFont="1" applyFill="1" applyBorder="1" applyAlignment="1">
      <alignment horizontal="right" vertical="top"/>
    </xf>
    <xf numFmtId="0" fontId="20" fillId="0" borderId="2" xfId="0" applyFont="1" applyFill="1" applyBorder="1" applyAlignment="1">
      <alignment horizontal="right" vertical="top"/>
    </xf>
    <xf numFmtId="0" fontId="22" fillId="3" borderId="24" xfId="0" applyFont="1" applyFill="1" applyBorder="1" applyAlignment="1">
      <alignment horizontal="center" vertical="center"/>
    </xf>
    <xf numFmtId="0" fontId="20" fillId="0" borderId="7" xfId="0" applyFont="1" applyBorder="1" applyAlignment="1">
      <alignment horizontal="center" vertical="center"/>
    </xf>
    <xf numFmtId="0" fontId="20" fillId="0" borderId="6" xfId="0" applyFont="1" applyBorder="1" applyAlignment="1">
      <alignment horizontal="center" vertical="center"/>
    </xf>
    <xf numFmtId="2" fontId="20" fillId="0" borderId="16" xfId="0" applyNumberFormat="1"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22" fillId="0" borderId="72"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73" xfId="0" applyFont="1" applyFill="1" applyBorder="1" applyAlignment="1">
      <alignment horizontal="center" vertical="center"/>
    </xf>
    <xf numFmtId="0" fontId="22" fillId="3" borderId="19" xfId="0" applyFont="1" applyFill="1" applyBorder="1" applyAlignment="1">
      <alignment horizontal="center" vertical="center"/>
    </xf>
    <xf numFmtId="0" fontId="22" fillId="3" borderId="21" xfId="0" applyFont="1" applyFill="1" applyBorder="1" applyAlignment="1">
      <alignment horizontal="center" vertical="center"/>
    </xf>
    <xf numFmtId="0" fontId="22" fillId="3" borderId="20" xfId="0" applyFont="1" applyFill="1" applyBorder="1" applyAlignment="1">
      <alignment horizontal="center" vertical="center"/>
    </xf>
    <xf numFmtId="0" fontId="20" fillId="0" borderId="9" xfId="0" applyFont="1" applyBorder="1" applyAlignment="1">
      <alignment horizontal="left" vertical="center" indent="1"/>
    </xf>
    <xf numFmtId="0" fontId="20" fillId="0" borderId="0" xfId="0" applyFont="1" applyBorder="1" applyAlignment="1">
      <alignment horizontal="left" vertical="center" indent="1"/>
    </xf>
    <xf numFmtId="0" fontId="20" fillId="0" borderId="11" xfId="0" applyFont="1" applyBorder="1" applyAlignment="1">
      <alignment horizontal="left" vertical="center" indent="1"/>
    </xf>
    <xf numFmtId="0" fontId="20" fillId="0" borderId="12" xfId="0" applyFont="1" applyBorder="1" applyAlignment="1">
      <alignment horizontal="left" vertical="center" indent="1"/>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9" fontId="9" fillId="0" borderId="81" xfId="2" applyFont="1" applyFill="1" applyBorder="1" applyAlignment="1">
      <alignment horizontal="center" vertical="center" textRotation="90"/>
    </xf>
    <xf numFmtId="9" fontId="2" fillId="0" borderId="82" xfId="2" applyFont="1" applyFill="1" applyBorder="1" applyAlignment="1">
      <alignment horizontal="center" vertical="center" textRotation="90"/>
    </xf>
    <xf numFmtId="9" fontId="2" fillId="0" borderId="83" xfId="2" applyFont="1" applyFill="1" applyBorder="1" applyAlignment="1">
      <alignment horizontal="center" vertical="center" textRotation="90"/>
    </xf>
    <xf numFmtId="0" fontId="4" fillId="6" borderId="22" xfId="0" applyFont="1" applyFill="1" applyBorder="1" applyAlignment="1">
      <alignment horizontal="center" vertical="center"/>
    </xf>
    <xf numFmtId="0" fontId="4" fillId="6" borderId="23" xfId="0" applyFont="1" applyFill="1" applyBorder="1" applyAlignment="1">
      <alignment horizontal="center" vertical="center"/>
    </xf>
    <xf numFmtId="0" fontId="4" fillId="6" borderId="24" xfId="0" applyFont="1" applyFill="1" applyBorder="1" applyAlignment="1">
      <alignment horizontal="center" vertical="center"/>
    </xf>
    <xf numFmtId="0" fontId="11" fillId="6" borderId="43" xfId="0" applyFont="1" applyFill="1" applyBorder="1" applyAlignment="1">
      <alignment horizontal="right" vertical="top"/>
    </xf>
    <xf numFmtId="0" fontId="11" fillId="6" borderId="2" xfId="0" applyFont="1" applyFill="1" applyBorder="1" applyAlignment="1">
      <alignment horizontal="right" vertical="top"/>
    </xf>
    <xf numFmtId="0" fontId="4" fillId="6" borderId="45"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21"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46"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46" xfId="0" applyFont="1" applyFill="1" applyBorder="1" applyAlignment="1">
      <alignment horizontal="center" vertical="center"/>
    </xf>
    <xf numFmtId="0" fontId="11" fillId="0" borderId="43" xfId="0" applyFont="1" applyFill="1" applyBorder="1" applyAlignment="1">
      <alignment horizontal="right" vertical="top"/>
    </xf>
    <xf numFmtId="0" fontId="11" fillId="0" borderId="2" xfId="0" applyFont="1" applyFill="1" applyBorder="1" applyAlignment="1">
      <alignment horizontal="right" vertical="top"/>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7" fillId="0" borderId="59" xfId="0" applyFont="1" applyBorder="1" applyAlignment="1">
      <alignment horizontal="left" vertical="center" indent="1"/>
    </xf>
    <xf numFmtId="0" fontId="7" fillId="0" borderId="0" xfId="0" applyFont="1" applyBorder="1" applyAlignment="1">
      <alignment horizontal="left" vertical="center" indent="1"/>
    </xf>
    <xf numFmtId="0" fontId="2" fillId="0" borderId="59" xfId="0" applyFont="1" applyBorder="1" applyAlignment="1">
      <alignment horizontal="left" vertical="center" indent="1"/>
    </xf>
    <xf numFmtId="0" fontId="2" fillId="0" borderId="61" xfId="0" applyFont="1" applyBorder="1" applyAlignment="1">
      <alignment horizontal="left" vertical="center" indent="1"/>
    </xf>
    <xf numFmtId="0" fontId="7" fillId="0" borderId="54" xfId="0" applyFont="1" applyBorder="1" applyAlignment="1">
      <alignment horizontal="left" vertical="center" indent="1"/>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66" xfId="0" applyFont="1" applyBorder="1" applyAlignment="1">
      <alignment horizontal="center" vertical="center"/>
    </xf>
    <xf numFmtId="0" fontId="3" fillId="4" borderId="61" xfId="0" applyFont="1" applyFill="1" applyBorder="1" applyAlignment="1">
      <alignment horizontal="center" vertical="center"/>
    </xf>
    <xf numFmtId="0" fontId="3" fillId="4" borderId="54" xfId="0" applyFont="1" applyFill="1" applyBorder="1" applyAlignment="1">
      <alignment horizontal="center" vertical="center"/>
    </xf>
    <xf numFmtId="0" fontId="3" fillId="5" borderId="38" xfId="0" applyFont="1" applyFill="1" applyBorder="1" applyAlignment="1">
      <alignment horizontal="center" vertical="center"/>
    </xf>
    <xf numFmtId="0" fontId="3" fillId="5" borderId="39" xfId="0" applyFont="1" applyFill="1" applyBorder="1" applyAlignment="1">
      <alignment horizontal="center" vertical="center"/>
    </xf>
    <xf numFmtId="0" fontId="3" fillId="5" borderId="66"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1" xfId="0" applyFont="1" applyFill="1" applyBorder="1" applyAlignment="1">
      <alignment horizontal="center" vertical="center"/>
    </xf>
    <xf numFmtId="0" fontId="11" fillId="0" borderId="2" xfId="0" applyFont="1" applyBorder="1" applyAlignment="1">
      <alignment horizontal="right" vertical="top"/>
    </xf>
  </cellXfs>
  <cellStyles count="4">
    <cellStyle name="Moeda" xfId="1" builtinId="4"/>
    <cellStyle name="Normal" xfId="0" builtinId="0"/>
    <cellStyle name="Normal 2" xfId="3"/>
    <cellStyle name="Porcentagem"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6067425</xdr:colOff>
      <xdr:row>0</xdr:row>
      <xdr:rowOff>95250</xdr:rowOff>
    </xdr:from>
    <xdr:to>
      <xdr:col>8</xdr:col>
      <xdr:colOff>1192530</xdr:colOff>
      <xdr:row>3</xdr:row>
      <xdr:rowOff>144780</xdr:rowOff>
    </xdr:to>
    <xdr:pic>
      <xdr:nvPicPr>
        <xdr:cNvPr id="2" name="Imagem 1">
          <a:extLst>
            <a:ext uri="{FF2B5EF4-FFF2-40B4-BE49-F238E27FC236}">
              <a16:creationId xmlns:a16="http://schemas.microsoft.com/office/drawing/2014/main" xmlns="" id="{9A5DC5DE-C4F7-4020-B0FC-82DC8BAF1E9A}"/>
            </a:ext>
          </a:extLst>
        </xdr:cNvPr>
        <xdr:cNvPicPr>
          <a:picLocks noChangeAspect="1"/>
        </xdr:cNvPicPr>
      </xdr:nvPicPr>
      <xdr:blipFill>
        <a:blip xmlns:r="http://schemas.openxmlformats.org/officeDocument/2006/relationships" r:embed="rId1"/>
        <a:stretch>
          <a:fillRect/>
        </a:stretch>
      </xdr:blipFill>
      <xdr:spPr>
        <a:xfrm>
          <a:off x="8296275" y="95250"/>
          <a:ext cx="5402580" cy="8305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624418</xdr:colOff>
      <xdr:row>0</xdr:row>
      <xdr:rowOff>137583</xdr:rowOff>
    </xdr:from>
    <xdr:to>
      <xdr:col>25</xdr:col>
      <xdr:colOff>522608</xdr:colOff>
      <xdr:row>3</xdr:row>
      <xdr:rowOff>183544</xdr:rowOff>
    </xdr:to>
    <xdr:pic>
      <xdr:nvPicPr>
        <xdr:cNvPr id="2" name="Imagem 1">
          <a:extLst>
            <a:ext uri="{FF2B5EF4-FFF2-40B4-BE49-F238E27FC236}">
              <a16:creationId xmlns:a16="http://schemas.microsoft.com/office/drawing/2014/main" xmlns="" id="{DBCC0775-6D85-4FB3-8E35-FD10DBF813E3}"/>
            </a:ext>
          </a:extLst>
        </xdr:cNvPr>
        <xdr:cNvPicPr>
          <a:picLocks noChangeAspect="1"/>
        </xdr:cNvPicPr>
      </xdr:nvPicPr>
      <xdr:blipFill>
        <a:blip xmlns:r="http://schemas.openxmlformats.org/officeDocument/2006/relationships" r:embed="rId1"/>
        <a:stretch>
          <a:fillRect/>
        </a:stretch>
      </xdr:blipFill>
      <xdr:spPr>
        <a:xfrm>
          <a:off x="7112001" y="137583"/>
          <a:ext cx="5401524" cy="829128"/>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I553"/>
  <sheetViews>
    <sheetView showGridLines="0" tabSelected="1" workbookViewId="0">
      <pane ySplit="6" topLeftCell="A7" activePane="bottomLeft" state="frozen"/>
      <selection pane="bottomLeft" activeCell="A5" sqref="A5:D5"/>
    </sheetView>
  </sheetViews>
  <sheetFormatPr defaultRowHeight="15.75"/>
  <cols>
    <col min="1" max="1" width="7.7109375" style="180" customWidth="1"/>
    <col min="2" max="2" width="12.140625" style="180" customWidth="1"/>
    <col min="3" max="3" width="13.5703125" style="193" customWidth="1"/>
    <col min="4" max="4" width="99.140625" style="131" customWidth="1"/>
    <col min="5" max="5" width="8.7109375" style="180" customWidth="1"/>
    <col min="6" max="6" width="11.28515625" style="180" customWidth="1"/>
    <col min="7" max="7" width="16.140625" style="194" customWidth="1"/>
    <col min="8" max="8" width="18.85546875" style="195" bestFit="1" customWidth="1"/>
    <col min="9" max="9" width="19.42578125" style="196" customWidth="1"/>
    <col min="10" max="10" width="13.5703125" style="131" bestFit="1" customWidth="1"/>
    <col min="11" max="16384" width="9.140625" style="131"/>
  </cols>
  <sheetData>
    <row r="1" spans="1:9" ht="21">
      <c r="A1" s="290" t="s">
        <v>1246</v>
      </c>
      <c r="B1" s="291"/>
      <c r="C1" s="291"/>
      <c r="D1" s="218" t="s">
        <v>1247</v>
      </c>
      <c r="E1" s="127"/>
      <c r="F1" s="127"/>
      <c r="G1" s="128"/>
      <c r="H1" s="129"/>
      <c r="I1" s="130"/>
    </row>
    <row r="2" spans="1:9" ht="20.25" customHeight="1">
      <c r="A2" s="303" t="s">
        <v>1245</v>
      </c>
      <c r="B2" s="304"/>
      <c r="C2" s="304"/>
      <c r="D2" s="304"/>
      <c r="E2" s="132"/>
      <c r="F2" s="132"/>
      <c r="G2" s="133"/>
      <c r="H2" s="134"/>
      <c r="I2" s="119"/>
    </row>
    <row r="3" spans="1:9" ht="20.25" customHeight="1">
      <c r="A3" s="303" t="s">
        <v>1267</v>
      </c>
      <c r="B3" s="304"/>
      <c r="C3" s="304"/>
      <c r="D3" s="304"/>
      <c r="E3" s="132"/>
      <c r="F3" s="132"/>
      <c r="G3" s="133"/>
      <c r="H3" s="134"/>
      <c r="I3" s="119"/>
    </row>
    <row r="4" spans="1:9" ht="20.25" customHeight="1" thickBot="1">
      <c r="A4" s="305" t="s">
        <v>1262</v>
      </c>
      <c r="B4" s="306"/>
      <c r="C4" s="306"/>
      <c r="D4" s="306"/>
      <c r="E4" s="135"/>
      <c r="F4" s="136"/>
      <c r="G4" s="137"/>
      <c r="H4" s="138"/>
      <c r="I4" s="119"/>
    </row>
    <row r="5" spans="1:9" ht="42.75" customHeight="1" thickBot="1">
      <c r="A5" s="293" t="s">
        <v>1263</v>
      </c>
      <c r="B5" s="294"/>
      <c r="C5" s="294"/>
      <c r="D5" s="294"/>
      <c r="E5" s="118" t="s">
        <v>1251</v>
      </c>
      <c r="F5" s="259">
        <v>0.25</v>
      </c>
      <c r="G5" s="292" t="s">
        <v>1250</v>
      </c>
      <c r="H5" s="292"/>
      <c r="I5" s="261">
        <f>I7+I17+I29+I58+I77+I89+I132+I140+I143+I160+I183+I191+I248+I257+I293+I323+I346+I378+I459+I464+I494+I499+I513+I539</f>
        <v>1155787.4266499998</v>
      </c>
    </row>
    <row r="6" spans="1:9" ht="20.25" customHeight="1">
      <c r="A6" s="120" t="s">
        <v>2</v>
      </c>
      <c r="B6" s="121" t="s">
        <v>3</v>
      </c>
      <c r="C6" s="122" t="s">
        <v>4</v>
      </c>
      <c r="D6" s="121" t="s">
        <v>5</v>
      </c>
      <c r="E6" s="121" t="s">
        <v>6</v>
      </c>
      <c r="F6" s="123" t="s">
        <v>817</v>
      </c>
      <c r="G6" s="124" t="s">
        <v>1252</v>
      </c>
      <c r="H6" s="125" t="s">
        <v>1253</v>
      </c>
      <c r="I6" s="260" t="s">
        <v>7</v>
      </c>
    </row>
    <row r="7" spans="1:9">
      <c r="A7" s="139">
        <v>1</v>
      </c>
      <c r="B7" s="266"/>
      <c r="C7" s="267"/>
      <c r="D7" s="140" t="s">
        <v>8</v>
      </c>
      <c r="E7" s="266"/>
      <c r="F7" s="289"/>
      <c r="G7" s="289"/>
      <c r="H7" s="267"/>
      <c r="I7" s="141">
        <f>I16</f>
        <v>8661.5499999999993</v>
      </c>
    </row>
    <row r="8" spans="1:9">
      <c r="A8" s="142" t="s">
        <v>818</v>
      </c>
      <c r="B8" s="143">
        <v>4813</v>
      </c>
      <c r="C8" s="144" t="s">
        <v>10</v>
      </c>
      <c r="D8" s="145" t="s">
        <v>1309</v>
      </c>
      <c r="E8" s="143" t="s">
        <v>12</v>
      </c>
      <c r="F8" s="198">
        <v>4.05</v>
      </c>
      <c r="G8" s="146">
        <v>245</v>
      </c>
      <c r="H8" s="146">
        <f>G8*$F$5+G8</f>
        <v>306.25</v>
      </c>
      <c r="I8" s="158">
        <f>F8*H8</f>
        <v>1240.3125</v>
      </c>
    </row>
    <row r="9" spans="1:9">
      <c r="A9" s="142" t="s">
        <v>819</v>
      </c>
      <c r="B9" s="143"/>
      <c r="C9" s="144"/>
      <c r="D9" s="145" t="s">
        <v>16</v>
      </c>
      <c r="E9" s="143" t="s">
        <v>0</v>
      </c>
      <c r="F9" s="198">
        <v>1</v>
      </c>
      <c r="G9" s="146">
        <v>113.99</v>
      </c>
      <c r="H9" s="146">
        <f t="shared" ref="H9:H10" si="0">G9*$F$5+G9</f>
        <v>142.48749999999998</v>
      </c>
      <c r="I9" s="158">
        <f t="shared" ref="I9:I10" si="1">F9*H9</f>
        <v>142.48749999999998</v>
      </c>
    </row>
    <row r="10" spans="1:9">
      <c r="A10" s="142" t="s">
        <v>820</v>
      </c>
      <c r="B10" s="143"/>
      <c r="C10" s="144"/>
      <c r="D10" s="145" t="s">
        <v>18</v>
      </c>
      <c r="E10" s="143" t="s">
        <v>0</v>
      </c>
      <c r="F10" s="198">
        <v>1</v>
      </c>
      <c r="G10" s="216">
        <v>1423</v>
      </c>
      <c r="H10" s="216">
        <f t="shared" si="0"/>
        <v>1778.75</v>
      </c>
      <c r="I10" s="158">
        <f t="shared" si="1"/>
        <v>1778.75</v>
      </c>
    </row>
    <row r="11" spans="1:9">
      <c r="A11" s="142" t="s">
        <v>821</v>
      </c>
      <c r="B11" s="143"/>
      <c r="C11" s="144"/>
      <c r="D11" s="145" t="s">
        <v>20</v>
      </c>
      <c r="E11" s="143" t="s">
        <v>0</v>
      </c>
      <c r="F11" s="143"/>
      <c r="G11" s="146"/>
      <c r="H11" s="147"/>
      <c r="I11" s="148" t="s">
        <v>1297</v>
      </c>
    </row>
    <row r="12" spans="1:9">
      <c r="A12" s="142" t="s">
        <v>822</v>
      </c>
      <c r="B12" s="143"/>
      <c r="C12" s="144"/>
      <c r="D12" s="145" t="s">
        <v>22</v>
      </c>
      <c r="E12" s="143" t="s">
        <v>12</v>
      </c>
      <c r="F12" s="143"/>
      <c r="G12" s="146"/>
      <c r="H12" s="147"/>
      <c r="I12" s="148" t="s">
        <v>1297</v>
      </c>
    </row>
    <row r="13" spans="1:9">
      <c r="A13" s="142" t="s">
        <v>823</v>
      </c>
      <c r="B13" s="143"/>
      <c r="C13" s="144"/>
      <c r="D13" s="145" t="s">
        <v>25</v>
      </c>
      <c r="E13" s="143" t="s">
        <v>12</v>
      </c>
      <c r="F13" s="143"/>
      <c r="G13" s="146"/>
      <c r="H13" s="147"/>
      <c r="I13" s="148" t="s">
        <v>1297</v>
      </c>
    </row>
    <row r="14" spans="1:9">
      <c r="A14" s="142" t="s">
        <v>824</v>
      </c>
      <c r="B14" s="143"/>
      <c r="C14" s="144"/>
      <c r="D14" s="145" t="s">
        <v>28</v>
      </c>
      <c r="E14" s="143" t="s">
        <v>29</v>
      </c>
      <c r="F14" s="143"/>
      <c r="G14" s="146"/>
      <c r="H14" s="147"/>
      <c r="I14" s="148" t="s">
        <v>1297</v>
      </c>
    </row>
    <row r="15" spans="1:9">
      <c r="A15" s="142" t="s">
        <v>825</v>
      </c>
      <c r="B15" s="143" t="s">
        <v>31</v>
      </c>
      <c r="C15" s="144" t="s">
        <v>10</v>
      </c>
      <c r="D15" s="145" t="s">
        <v>1304</v>
      </c>
      <c r="E15" s="143" t="s">
        <v>12</v>
      </c>
      <c r="F15" s="198">
        <v>100</v>
      </c>
      <c r="G15" s="146">
        <v>44</v>
      </c>
      <c r="H15" s="146">
        <f>G15*$F$5+G15</f>
        <v>55</v>
      </c>
      <c r="I15" s="158">
        <f>F15*H15</f>
        <v>5500</v>
      </c>
    </row>
    <row r="16" spans="1:9">
      <c r="A16" s="281" t="s">
        <v>34</v>
      </c>
      <c r="B16" s="282"/>
      <c r="C16" s="282"/>
      <c r="D16" s="282"/>
      <c r="E16" s="282"/>
      <c r="F16" s="282"/>
      <c r="G16" s="282"/>
      <c r="H16" s="202">
        <f>I16/$I$5</f>
        <v>7.4940683730269761E-3</v>
      </c>
      <c r="I16" s="148">
        <f>SUM(I8:I15)</f>
        <v>8661.5499999999993</v>
      </c>
    </row>
    <row r="17" spans="1:9">
      <c r="A17" s="149">
        <v>2</v>
      </c>
      <c r="B17" s="266"/>
      <c r="C17" s="267"/>
      <c r="D17" s="140" t="s">
        <v>35</v>
      </c>
      <c r="E17" s="266"/>
      <c r="F17" s="289"/>
      <c r="G17" s="289"/>
      <c r="H17" s="267"/>
      <c r="I17" s="150">
        <f>I28</f>
        <v>756.41700000000003</v>
      </c>
    </row>
    <row r="18" spans="1:9">
      <c r="A18" s="142" t="s">
        <v>826</v>
      </c>
      <c r="B18" s="143"/>
      <c r="C18" s="144"/>
      <c r="D18" s="145" t="s">
        <v>36</v>
      </c>
      <c r="E18" s="143" t="s">
        <v>37</v>
      </c>
      <c r="F18" s="143"/>
      <c r="G18" s="146"/>
      <c r="H18" s="147"/>
      <c r="I18" s="148" t="s">
        <v>1297</v>
      </c>
    </row>
    <row r="19" spans="1:9">
      <c r="A19" s="142" t="s">
        <v>827</v>
      </c>
      <c r="B19" s="143"/>
      <c r="C19" s="144"/>
      <c r="D19" s="145" t="s">
        <v>40</v>
      </c>
      <c r="E19" s="143" t="s">
        <v>37</v>
      </c>
      <c r="F19" s="143"/>
      <c r="G19" s="146"/>
      <c r="H19" s="147"/>
      <c r="I19" s="148" t="s">
        <v>1297</v>
      </c>
    </row>
    <row r="20" spans="1:9">
      <c r="A20" s="142" t="s">
        <v>828</v>
      </c>
      <c r="B20" s="143"/>
      <c r="C20" s="144"/>
      <c r="D20" s="145" t="s">
        <v>43</v>
      </c>
      <c r="E20" s="143" t="s">
        <v>12</v>
      </c>
      <c r="F20" s="143"/>
      <c r="G20" s="146"/>
      <c r="H20" s="147"/>
      <c r="I20" s="148" t="s">
        <v>1297</v>
      </c>
    </row>
    <row r="21" spans="1:9">
      <c r="A21" s="142" t="s">
        <v>829</v>
      </c>
      <c r="B21" s="143"/>
      <c r="C21" s="144"/>
      <c r="D21" s="145" t="s">
        <v>45</v>
      </c>
      <c r="E21" s="143" t="s">
        <v>37</v>
      </c>
      <c r="F21" s="143"/>
      <c r="G21" s="146"/>
      <c r="H21" s="147"/>
      <c r="I21" s="148" t="s">
        <v>1297</v>
      </c>
    </row>
    <row r="22" spans="1:9" s="159" customFormat="1">
      <c r="A22" s="295"/>
      <c r="B22" s="296"/>
      <c r="C22" s="297"/>
      <c r="D22" s="200" t="s">
        <v>1270</v>
      </c>
      <c r="E22" s="298"/>
      <c r="F22" s="296"/>
      <c r="G22" s="296"/>
      <c r="H22" s="296"/>
      <c r="I22" s="299"/>
    </row>
    <row r="23" spans="1:9" s="159" customFormat="1">
      <c r="A23" s="154" t="s">
        <v>830</v>
      </c>
      <c r="B23" s="155">
        <v>93358</v>
      </c>
      <c r="C23" s="156" t="s">
        <v>10</v>
      </c>
      <c r="D23" s="201" t="s">
        <v>1302</v>
      </c>
      <c r="E23" s="155" t="s">
        <v>37</v>
      </c>
      <c r="F23" s="198">
        <v>1.92</v>
      </c>
      <c r="G23" s="146">
        <v>57</v>
      </c>
      <c r="H23" s="146">
        <f>G23*$F$5+G23</f>
        <v>71.25</v>
      </c>
      <c r="I23" s="158">
        <f>F23*H23</f>
        <v>136.79999999999998</v>
      </c>
    </row>
    <row r="24" spans="1:9" s="159" customFormat="1">
      <c r="A24" s="295"/>
      <c r="B24" s="296"/>
      <c r="C24" s="297"/>
      <c r="D24" s="200" t="s">
        <v>51</v>
      </c>
      <c r="E24" s="298"/>
      <c r="F24" s="296"/>
      <c r="G24" s="296"/>
      <c r="H24" s="296"/>
      <c r="I24" s="299"/>
    </row>
    <row r="25" spans="1:9" s="159" customFormat="1">
      <c r="A25" s="154" t="s">
        <v>833</v>
      </c>
      <c r="B25" s="155" t="s">
        <v>39</v>
      </c>
      <c r="C25" s="156" t="s">
        <v>10</v>
      </c>
      <c r="D25" s="201" t="s">
        <v>40</v>
      </c>
      <c r="E25" s="155" t="s">
        <v>37</v>
      </c>
      <c r="F25" s="197">
        <v>5.78</v>
      </c>
      <c r="G25" s="146">
        <v>57</v>
      </c>
      <c r="H25" s="146">
        <f>G25*$F$5+G25</f>
        <v>71.25</v>
      </c>
      <c r="I25" s="158">
        <f>F25*H25</f>
        <v>411.82500000000005</v>
      </c>
    </row>
    <row r="26" spans="1:9" s="159" customFormat="1">
      <c r="A26" s="154" t="s">
        <v>834</v>
      </c>
      <c r="B26" s="155" t="s">
        <v>42</v>
      </c>
      <c r="C26" s="156" t="s">
        <v>10</v>
      </c>
      <c r="D26" s="201" t="s">
        <v>43</v>
      </c>
      <c r="E26" s="155" t="s">
        <v>12</v>
      </c>
      <c r="F26" s="197">
        <v>12.96</v>
      </c>
      <c r="G26" s="146">
        <v>10</v>
      </c>
      <c r="H26" s="146">
        <f>G26*$F$5+G26</f>
        <v>12.5</v>
      </c>
      <c r="I26" s="158">
        <f>F26*H26</f>
        <v>162</v>
      </c>
    </row>
    <row r="27" spans="1:9" s="159" customFormat="1">
      <c r="A27" s="154" t="s">
        <v>835</v>
      </c>
      <c r="B27" s="155">
        <v>79490</v>
      </c>
      <c r="C27" s="156" t="s">
        <v>10</v>
      </c>
      <c r="D27" s="201" t="s">
        <v>45</v>
      </c>
      <c r="E27" s="155" t="s">
        <v>37</v>
      </c>
      <c r="F27" s="197">
        <v>1.06</v>
      </c>
      <c r="G27" s="146">
        <v>34.56</v>
      </c>
      <c r="H27" s="146">
        <f>G27*$F$5+G27</f>
        <v>43.2</v>
      </c>
      <c r="I27" s="158">
        <f>F27*H27</f>
        <v>45.792000000000009</v>
      </c>
    </row>
    <row r="28" spans="1:9">
      <c r="A28" s="281" t="s">
        <v>34</v>
      </c>
      <c r="B28" s="282"/>
      <c r="C28" s="282"/>
      <c r="D28" s="282"/>
      <c r="E28" s="282"/>
      <c r="F28" s="282"/>
      <c r="G28" s="282"/>
      <c r="H28" s="202">
        <f>I28/$I$5</f>
        <v>6.5446031212888528E-4</v>
      </c>
      <c r="I28" s="148">
        <f>SUM(I18:I27)</f>
        <v>756.41700000000003</v>
      </c>
    </row>
    <row r="29" spans="1:9">
      <c r="A29" s="149">
        <v>3</v>
      </c>
      <c r="B29" s="300"/>
      <c r="C29" s="301"/>
      <c r="D29" s="151" t="s">
        <v>55</v>
      </c>
      <c r="E29" s="300"/>
      <c r="F29" s="302"/>
      <c r="G29" s="302"/>
      <c r="H29" s="301"/>
      <c r="I29" s="150">
        <f>I57</f>
        <v>23500.872499999998</v>
      </c>
    </row>
    <row r="30" spans="1:9">
      <c r="A30" s="263"/>
      <c r="B30" s="264"/>
      <c r="C30" s="265"/>
      <c r="D30" s="152" t="s">
        <v>56</v>
      </c>
      <c r="E30" s="279"/>
      <c r="F30" s="264"/>
      <c r="G30" s="264"/>
      <c r="H30" s="264"/>
      <c r="I30" s="280"/>
    </row>
    <row r="31" spans="1:9">
      <c r="A31" s="142" t="s">
        <v>836</v>
      </c>
      <c r="B31" s="143"/>
      <c r="C31" s="144"/>
      <c r="D31" s="153" t="s">
        <v>58</v>
      </c>
      <c r="E31" s="143" t="s">
        <v>12</v>
      </c>
      <c r="F31" s="143"/>
      <c r="G31" s="146"/>
      <c r="H31" s="147"/>
      <c r="I31" s="148" t="s">
        <v>1297</v>
      </c>
    </row>
    <row r="32" spans="1:9">
      <c r="A32" s="142" t="s">
        <v>837</v>
      </c>
      <c r="B32" s="143"/>
      <c r="C32" s="144"/>
      <c r="D32" s="153" t="s">
        <v>61</v>
      </c>
      <c r="E32" s="143" t="s">
        <v>12</v>
      </c>
      <c r="F32" s="143"/>
      <c r="G32" s="146"/>
      <c r="H32" s="147"/>
      <c r="I32" s="148" t="s">
        <v>1297</v>
      </c>
    </row>
    <row r="33" spans="1:9" ht="31.5">
      <c r="A33" s="142" t="s">
        <v>838</v>
      </c>
      <c r="B33" s="143"/>
      <c r="C33" s="144"/>
      <c r="D33" s="153" t="s">
        <v>715</v>
      </c>
      <c r="E33" s="143" t="s">
        <v>64</v>
      </c>
      <c r="F33" s="143"/>
      <c r="G33" s="146"/>
      <c r="H33" s="147"/>
      <c r="I33" s="148" t="s">
        <v>1297</v>
      </c>
    </row>
    <row r="34" spans="1:9" ht="31.5">
      <c r="A34" s="142" t="s">
        <v>839</v>
      </c>
      <c r="B34" s="143"/>
      <c r="C34" s="144"/>
      <c r="D34" s="153" t="s">
        <v>716</v>
      </c>
      <c r="E34" s="143" t="s">
        <v>64</v>
      </c>
      <c r="F34" s="143"/>
      <c r="G34" s="146"/>
      <c r="H34" s="147"/>
      <c r="I34" s="148" t="s">
        <v>1297</v>
      </c>
    </row>
    <row r="35" spans="1:9">
      <c r="A35" s="142" t="s">
        <v>840</v>
      </c>
      <c r="B35" s="143"/>
      <c r="C35" s="144"/>
      <c r="D35" s="153" t="s">
        <v>69</v>
      </c>
      <c r="E35" s="143" t="s">
        <v>37</v>
      </c>
      <c r="F35" s="143"/>
      <c r="G35" s="146"/>
      <c r="H35" s="147"/>
      <c r="I35" s="148" t="s">
        <v>1297</v>
      </c>
    </row>
    <row r="36" spans="1:9">
      <c r="A36" s="263"/>
      <c r="B36" s="264"/>
      <c r="C36" s="265"/>
      <c r="D36" s="152" t="s">
        <v>71</v>
      </c>
      <c r="E36" s="279"/>
      <c r="F36" s="264"/>
      <c r="G36" s="264"/>
      <c r="H36" s="264"/>
      <c r="I36" s="280"/>
    </row>
    <row r="37" spans="1:9">
      <c r="A37" s="142" t="s">
        <v>841</v>
      </c>
      <c r="B37" s="143"/>
      <c r="C37" s="144"/>
      <c r="D37" s="153" t="s">
        <v>61</v>
      </c>
      <c r="E37" s="143" t="s">
        <v>12</v>
      </c>
      <c r="F37" s="143"/>
      <c r="G37" s="146"/>
      <c r="H37" s="147"/>
      <c r="I37" s="148" t="s">
        <v>1297</v>
      </c>
    </row>
    <row r="38" spans="1:9" ht="31.5">
      <c r="A38" s="142" t="s">
        <v>842</v>
      </c>
      <c r="B38" s="143"/>
      <c r="C38" s="144"/>
      <c r="D38" s="153" t="s">
        <v>715</v>
      </c>
      <c r="E38" s="143" t="s">
        <v>64</v>
      </c>
      <c r="F38" s="143"/>
      <c r="G38" s="146"/>
      <c r="H38" s="147"/>
      <c r="I38" s="148" t="s">
        <v>1297</v>
      </c>
    </row>
    <row r="39" spans="1:9" ht="31.5">
      <c r="A39" s="142" t="s">
        <v>843</v>
      </c>
      <c r="B39" s="143"/>
      <c r="C39" s="144"/>
      <c r="D39" s="153" t="s">
        <v>716</v>
      </c>
      <c r="E39" s="143" t="s">
        <v>64</v>
      </c>
      <c r="F39" s="143"/>
      <c r="G39" s="146"/>
      <c r="H39" s="147"/>
      <c r="I39" s="148" t="s">
        <v>1297</v>
      </c>
    </row>
    <row r="40" spans="1:9">
      <c r="A40" s="142" t="s">
        <v>844</v>
      </c>
      <c r="B40" s="143"/>
      <c r="C40" s="144"/>
      <c r="D40" s="153" t="s">
        <v>69</v>
      </c>
      <c r="E40" s="143" t="s">
        <v>37</v>
      </c>
      <c r="F40" s="143"/>
      <c r="G40" s="146"/>
      <c r="H40" s="147"/>
      <c r="I40" s="148" t="s">
        <v>1297</v>
      </c>
    </row>
    <row r="41" spans="1:9" s="159" customFormat="1">
      <c r="A41" s="295"/>
      <c r="B41" s="296"/>
      <c r="C41" s="297"/>
      <c r="D41" s="199" t="s">
        <v>76</v>
      </c>
      <c r="E41" s="298"/>
      <c r="F41" s="296"/>
      <c r="G41" s="296"/>
      <c r="H41" s="296"/>
      <c r="I41" s="299"/>
    </row>
    <row r="42" spans="1:9" s="159" customFormat="1">
      <c r="A42" s="154" t="s">
        <v>845</v>
      </c>
      <c r="B42" s="155"/>
      <c r="C42" s="156"/>
      <c r="D42" s="157" t="s">
        <v>1259</v>
      </c>
      <c r="E42" s="155" t="s">
        <v>29</v>
      </c>
      <c r="F42" s="155"/>
      <c r="G42" s="146"/>
      <c r="H42" s="146"/>
      <c r="I42" s="148" t="s">
        <v>1297</v>
      </c>
    </row>
    <row r="43" spans="1:9" s="159" customFormat="1">
      <c r="A43" s="154" t="s">
        <v>846</v>
      </c>
      <c r="B43" s="155"/>
      <c r="C43" s="156"/>
      <c r="D43" s="157" t="s">
        <v>80</v>
      </c>
      <c r="E43" s="155" t="s">
        <v>0</v>
      </c>
      <c r="F43" s="155"/>
      <c r="G43" s="146"/>
      <c r="H43" s="146"/>
      <c r="I43" s="148" t="s">
        <v>1297</v>
      </c>
    </row>
    <row r="44" spans="1:9" s="159" customFormat="1">
      <c r="A44" s="154" t="s">
        <v>847</v>
      </c>
      <c r="B44" s="155">
        <v>92240</v>
      </c>
      <c r="C44" s="156" t="s">
        <v>10</v>
      </c>
      <c r="D44" s="157" t="s">
        <v>82</v>
      </c>
      <c r="E44" s="155" t="s">
        <v>12</v>
      </c>
      <c r="F44" s="198">
        <v>12.96</v>
      </c>
      <c r="G44" s="146">
        <v>11.85</v>
      </c>
      <c r="H44" s="146">
        <f>G44*$F$5+G44</f>
        <v>14.8125</v>
      </c>
      <c r="I44" s="158">
        <f>F44*H44</f>
        <v>191.97</v>
      </c>
    </row>
    <row r="45" spans="1:9" s="159" customFormat="1">
      <c r="A45" s="154" t="s">
        <v>848</v>
      </c>
      <c r="B45" s="155">
        <v>96531</v>
      </c>
      <c r="C45" s="156" t="s">
        <v>10</v>
      </c>
      <c r="D45" s="217" t="s">
        <v>1303</v>
      </c>
      <c r="E45" s="155" t="s">
        <v>12</v>
      </c>
      <c r="F45" s="198">
        <v>7.2</v>
      </c>
      <c r="G45" s="146">
        <v>75.959999999999994</v>
      </c>
      <c r="H45" s="146">
        <f>G45*$F$5+G45</f>
        <v>94.949999999999989</v>
      </c>
      <c r="I45" s="158">
        <f>F45*H45</f>
        <v>683.64</v>
      </c>
    </row>
    <row r="46" spans="1:9" s="159" customFormat="1">
      <c r="A46" s="154" t="s">
        <v>849</v>
      </c>
      <c r="B46" s="155" t="s">
        <v>85</v>
      </c>
      <c r="C46" s="156" t="s">
        <v>10</v>
      </c>
      <c r="D46" s="157" t="s">
        <v>86</v>
      </c>
      <c r="E46" s="155" t="s">
        <v>0</v>
      </c>
      <c r="F46" s="198">
        <v>6.48</v>
      </c>
      <c r="G46" s="146">
        <v>545.16</v>
      </c>
      <c r="H46" s="146">
        <f>G46*$F$5+G46</f>
        <v>681.44999999999993</v>
      </c>
      <c r="I46" s="158">
        <f>F46*H46</f>
        <v>4415.7960000000003</v>
      </c>
    </row>
    <row r="47" spans="1:9" s="159" customFormat="1">
      <c r="A47" s="154" t="s">
        <v>850</v>
      </c>
      <c r="B47" s="155">
        <v>94971</v>
      </c>
      <c r="C47" s="156" t="s">
        <v>10</v>
      </c>
      <c r="D47" s="157" t="s">
        <v>88</v>
      </c>
      <c r="E47" s="155" t="s">
        <v>37</v>
      </c>
      <c r="F47" s="198">
        <v>4.71</v>
      </c>
      <c r="G47" s="146">
        <v>298.57</v>
      </c>
      <c r="H47" s="146">
        <f>G47*$F$5+G47</f>
        <v>373.21249999999998</v>
      </c>
      <c r="I47" s="158">
        <f>F47*H47</f>
        <v>1757.8308749999999</v>
      </c>
    </row>
    <row r="48" spans="1:9" s="159" customFormat="1">
      <c r="A48" s="295"/>
      <c r="B48" s="296"/>
      <c r="C48" s="297"/>
      <c r="D48" s="199" t="s">
        <v>1306</v>
      </c>
      <c r="E48" s="298"/>
      <c r="F48" s="296"/>
      <c r="G48" s="296"/>
      <c r="H48" s="296"/>
      <c r="I48" s="299"/>
    </row>
    <row r="49" spans="1:9" s="223" customFormat="1">
      <c r="A49" s="219" t="s">
        <v>851</v>
      </c>
      <c r="B49" s="156">
        <v>94971</v>
      </c>
      <c r="C49" s="156" t="s">
        <v>10</v>
      </c>
      <c r="D49" s="217" t="s">
        <v>1305</v>
      </c>
      <c r="E49" s="156" t="s">
        <v>37</v>
      </c>
      <c r="F49" s="220">
        <v>1.92</v>
      </c>
      <c r="G49" s="221">
        <v>1932.55</v>
      </c>
      <c r="H49" s="165">
        <f t="shared" ref="H49" si="2">G49*$F$5+G49</f>
        <v>2415.6875</v>
      </c>
      <c r="I49" s="222">
        <f t="shared" ref="I49" si="3">F49*H49</f>
        <v>4638.12</v>
      </c>
    </row>
    <row r="50" spans="1:9" s="159" customFormat="1">
      <c r="A50" s="295"/>
      <c r="B50" s="296"/>
      <c r="C50" s="297"/>
      <c r="D50" s="199" t="s">
        <v>1271</v>
      </c>
      <c r="E50" s="298"/>
      <c r="F50" s="296"/>
      <c r="G50" s="296"/>
      <c r="H50" s="296"/>
      <c r="I50" s="299"/>
    </row>
    <row r="51" spans="1:9" s="159" customFormat="1">
      <c r="A51" s="154" t="s">
        <v>852</v>
      </c>
      <c r="B51" s="155">
        <v>96534</v>
      </c>
      <c r="C51" s="156" t="s">
        <v>10</v>
      </c>
      <c r="D51" s="157" t="s">
        <v>1265</v>
      </c>
      <c r="E51" s="155" t="s">
        <v>12</v>
      </c>
      <c r="F51" s="198">
        <v>48.85</v>
      </c>
      <c r="G51" s="146">
        <v>56.51</v>
      </c>
      <c r="H51" s="146">
        <f>G51*$F$5+G51</f>
        <v>70.637500000000003</v>
      </c>
      <c r="I51" s="158">
        <f>F51*H51</f>
        <v>3450.6418750000003</v>
      </c>
    </row>
    <row r="52" spans="1:9" s="159" customFormat="1" ht="31.5">
      <c r="A52" s="154" t="s">
        <v>853</v>
      </c>
      <c r="B52" s="155">
        <v>96547</v>
      </c>
      <c r="C52" s="156" t="s">
        <v>10</v>
      </c>
      <c r="D52" s="157" t="s">
        <v>715</v>
      </c>
      <c r="E52" s="155" t="s">
        <v>64</v>
      </c>
      <c r="F52" s="198">
        <v>107.82</v>
      </c>
      <c r="G52" s="146">
        <v>7.14</v>
      </c>
      <c r="H52" s="146">
        <f>G52*$F$5+G52</f>
        <v>8.9249999999999989</v>
      </c>
      <c r="I52" s="158">
        <f>F52*H52</f>
        <v>962.29349999999988</v>
      </c>
    </row>
    <row r="53" spans="1:9" s="159" customFormat="1" ht="31.5">
      <c r="A53" s="154" t="s">
        <v>854</v>
      </c>
      <c r="B53" s="155">
        <v>96544</v>
      </c>
      <c r="C53" s="156" t="s">
        <v>10</v>
      </c>
      <c r="D53" s="157" t="s">
        <v>716</v>
      </c>
      <c r="E53" s="155" t="s">
        <v>64</v>
      </c>
      <c r="F53" s="198">
        <v>49.18</v>
      </c>
      <c r="G53" s="146">
        <v>10.29</v>
      </c>
      <c r="H53" s="146">
        <f>G53*$F$5+G53</f>
        <v>12.862499999999999</v>
      </c>
      <c r="I53" s="158">
        <f>F53*H53</f>
        <v>632.57774999999992</v>
      </c>
    </row>
    <row r="54" spans="1:9" s="159" customFormat="1">
      <c r="A54" s="154" t="s">
        <v>855</v>
      </c>
      <c r="B54" s="155">
        <v>94971</v>
      </c>
      <c r="C54" s="156" t="s">
        <v>10</v>
      </c>
      <c r="D54" s="157" t="s">
        <v>69</v>
      </c>
      <c r="E54" s="155" t="s">
        <v>37</v>
      </c>
      <c r="F54" s="198">
        <v>2.6</v>
      </c>
      <c r="G54" s="146">
        <v>298.57</v>
      </c>
      <c r="H54" s="146">
        <f>G54*$F$5+G54</f>
        <v>373.21249999999998</v>
      </c>
      <c r="I54" s="158">
        <f>F54*H54</f>
        <v>970.35249999999996</v>
      </c>
    </row>
    <row r="55" spans="1:9" s="159" customFormat="1">
      <c r="A55" s="295"/>
      <c r="B55" s="296"/>
      <c r="C55" s="297"/>
      <c r="D55" s="199" t="s">
        <v>1310</v>
      </c>
      <c r="E55" s="298"/>
      <c r="F55" s="296"/>
      <c r="G55" s="296"/>
      <c r="H55" s="296"/>
      <c r="I55" s="299"/>
    </row>
    <row r="56" spans="1:9" s="159" customFormat="1">
      <c r="A56" s="154" t="s">
        <v>856</v>
      </c>
      <c r="B56" s="156">
        <v>94971</v>
      </c>
      <c r="C56" s="156" t="s">
        <v>10</v>
      </c>
      <c r="D56" s="217" t="s">
        <v>1305</v>
      </c>
      <c r="E56" s="156" t="s">
        <v>37</v>
      </c>
      <c r="F56" s="220">
        <f>(0.1*0.1*60)+(0.15*0.2*60)</f>
        <v>2.4</v>
      </c>
      <c r="G56" s="221">
        <v>1932.55</v>
      </c>
      <c r="H56" s="221">
        <f t="shared" ref="H56" si="4">G56*$F$5+G56</f>
        <v>2415.6875</v>
      </c>
      <c r="I56" s="222">
        <f t="shared" ref="I56" si="5">F56*H56</f>
        <v>5797.65</v>
      </c>
    </row>
    <row r="57" spans="1:9">
      <c r="A57" s="281" t="s">
        <v>34</v>
      </c>
      <c r="B57" s="282"/>
      <c r="C57" s="282"/>
      <c r="D57" s="282"/>
      <c r="E57" s="282"/>
      <c r="F57" s="282"/>
      <c r="G57" s="282"/>
      <c r="H57" s="202">
        <f>I57/$I$5</f>
        <v>2.0333213494211706E-2</v>
      </c>
      <c r="I57" s="148">
        <f>SUM(I30:I56)</f>
        <v>23500.872499999998</v>
      </c>
    </row>
    <row r="58" spans="1:9">
      <c r="A58" s="149">
        <v>4</v>
      </c>
      <c r="B58" s="266"/>
      <c r="C58" s="267"/>
      <c r="D58" s="140" t="s">
        <v>104</v>
      </c>
      <c r="E58" s="266"/>
      <c r="F58" s="289"/>
      <c r="G58" s="289"/>
      <c r="H58" s="267"/>
      <c r="I58" s="150">
        <f>I76</f>
        <v>3042.1890000000003</v>
      </c>
    </row>
    <row r="59" spans="1:9">
      <c r="A59" s="263"/>
      <c r="B59" s="264"/>
      <c r="C59" s="265"/>
      <c r="D59" s="152" t="s">
        <v>105</v>
      </c>
      <c r="E59" s="279"/>
      <c r="F59" s="264"/>
      <c r="G59" s="264"/>
      <c r="H59" s="264"/>
      <c r="I59" s="280"/>
    </row>
    <row r="60" spans="1:9">
      <c r="A60" s="142" t="s">
        <v>861</v>
      </c>
      <c r="B60" s="143"/>
      <c r="C60" s="144"/>
      <c r="D60" s="153" t="s">
        <v>106</v>
      </c>
      <c r="E60" s="143" t="s">
        <v>12</v>
      </c>
      <c r="F60" s="143"/>
      <c r="G60" s="146"/>
      <c r="H60" s="147"/>
      <c r="I60" s="148" t="s">
        <v>1297</v>
      </c>
    </row>
    <row r="61" spans="1:9" ht="31.5">
      <c r="A61" s="142" t="s">
        <v>862</v>
      </c>
      <c r="B61" s="143"/>
      <c r="C61" s="144"/>
      <c r="D61" s="153" t="s">
        <v>715</v>
      </c>
      <c r="E61" s="143" t="s">
        <v>64</v>
      </c>
      <c r="F61" s="143"/>
      <c r="G61" s="146"/>
      <c r="H61" s="147"/>
      <c r="I61" s="148" t="s">
        <v>1297</v>
      </c>
    </row>
    <row r="62" spans="1:9" ht="31.5">
      <c r="A62" s="142" t="s">
        <v>863</v>
      </c>
      <c r="B62" s="143"/>
      <c r="C62" s="144"/>
      <c r="D62" s="153" t="s">
        <v>716</v>
      </c>
      <c r="E62" s="143" t="s">
        <v>64</v>
      </c>
      <c r="F62" s="143"/>
      <c r="G62" s="146"/>
      <c r="H62" s="147"/>
      <c r="I62" s="148" t="s">
        <v>1297</v>
      </c>
    </row>
    <row r="63" spans="1:9">
      <c r="A63" s="142" t="s">
        <v>864</v>
      </c>
      <c r="B63" s="143"/>
      <c r="C63" s="144"/>
      <c r="D63" s="153" t="s">
        <v>110</v>
      </c>
      <c r="E63" s="143" t="s">
        <v>37</v>
      </c>
      <c r="F63" s="143"/>
      <c r="G63" s="146"/>
      <c r="H63" s="147"/>
      <c r="I63" s="148" t="s">
        <v>1297</v>
      </c>
    </row>
    <row r="64" spans="1:9">
      <c r="A64" s="263"/>
      <c r="B64" s="264"/>
      <c r="C64" s="265"/>
      <c r="D64" s="152" t="s">
        <v>112</v>
      </c>
      <c r="E64" s="279"/>
      <c r="F64" s="264"/>
      <c r="G64" s="264"/>
      <c r="H64" s="264"/>
      <c r="I64" s="280"/>
    </row>
    <row r="65" spans="1:9" ht="31.5">
      <c r="A65" s="142" t="s">
        <v>865</v>
      </c>
      <c r="B65" s="143"/>
      <c r="C65" s="144"/>
      <c r="D65" s="153" t="s">
        <v>717</v>
      </c>
      <c r="E65" s="143" t="s">
        <v>12</v>
      </c>
      <c r="F65" s="143"/>
      <c r="G65" s="146"/>
      <c r="H65" s="147"/>
      <c r="I65" s="148" t="s">
        <v>1297</v>
      </c>
    </row>
    <row r="66" spans="1:9" ht="31.5">
      <c r="A66" s="142" t="s">
        <v>866</v>
      </c>
      <c r="B66" s="143"/>
      <c r="C66" s="144"/>
      <c r="D66" s="153" t="s">
        <v>715</v>
      </c>
      <c r="E66" s="143" t="s">
        <v>64</v>
      </c>
      <c r="F66" s="143"/>
      <c r="G66" s="146"/>
      <c r="H66" s="147"/>
      <c r="I66" s="148" t="s">
        <v>1297</v>
      </c>
    </row>
    <row r="67" spans="1:9" ht="31.5">
      <c r="A67" s="142" t="s">
        <v>867</v>
      </c>
      <c r="B67" s="143"/>
      <c r="C67" s="144"/>
      <c r="D67" s="153" t="s">
        <v>716</v>
      </c>
      <c r="E67" s="143" t="s">
        <v>64</v>
      </c>
      <c r="F67" s="143"/>
      <c r="G67" s="146"/>
      <c r="H67" s="147"/>
      <c r="I67" s="148" t="s">
        <v>1297</v>
      </c>
    </row>
    <row r="68" spans="1:9">
      <c r="A68" s="142" t="s">
        <v>868</v>
      </c>
      <c r="B68" s="143"/>
      <c r="C68" s="144"/>
      <c r="D68" s="153" t="s">
        <v>110</v>
      </c>
      <c r="E68" s="143" t="s">
        <v>37</v>
      </c>
      <c r="F68" s="143"/>
      <c r="G68" s="146"/>
      <c r="H68" s="147"/>
      <c r="I68" s="148" t="s">
        <v>1297</v>
      </c>
    </row>
    <row r="69" spans="1:9">
      <c r="A69" s="263"/>
      <c r="B69" s="264"/>
      <c r="C69" s="265"/>
      <c r="D69" s="152" t="s">
        <v>117</v>
      </c>
      <c r="E69" s="279"/>
      <c r="F69" s="264"/>
      <c r="G69" s="264"/>
      <c r="H69" s="264"/>
      <c r="I69" s="280"/>
    </row>
    <row r="70" spans="1:9">
      <c r="A70" s="142" t="s">
        <v>869</v>
      </c>
      <c r="B70" s="143"/>
      <c r="C70" s="144"/>
      <c r="D70" s="153" t="s">
        <v>718</v>
      </c>
      <c r="E70" s="143" t="s">
        <v>29</v>
      </c>
      <c r="F70" s="143"/>
      <c r="G70" s="146"/>
      <c r="H70" s="147"/>
      <c r="I70" s="148" t="s">
        <v>1297</v>
      </c>
    </row>
    <row r="71" spans="1:9" s="159" customFormat="1">
      <c r="A71" s="295"/>
      <c r="B71" s="296"/>
      <c r="C71" s="297"/>
      <c r="D71" s="199" t="s">
        <v>119</v>
      </c>
      <c r="E71" s="298"/>
      <c r="F71" s="296"/>
      <c r="G71" s="296"/>
      <c r="H71" s="296"/>
      <c r="I71" s="299"/>
    </row>
    <row r="72" spans="1:9" s="159" customFormat="1">
      <c r="A72" s="154" t="s">
        <v>870</v>
      </c>
      <c r="B72" s="155">
        <v>92414</v>
      </c>
      <c r="C72" s="156" t="s">
        <v>10</v>
      </c>
      <c r="D72" s="157" t="s">
        <v>1265</v>
      </c>
      <c r="E72" s="155" t="s">
        <v>12</v>
      </c>
      <c r="F72" s="197" t="s">
        <v>120</v>
      </c>
      <c r="G72" s="146">
        <v>56.51</v>
      </c>
      <c r="H72" s="146">
        <f>G72*$F$5+G72</f>
        <v>70.637500000000003</v>
      </c>
      <c r="I72" s="158">
        <f>F72*H72</f>
        <v>1662.1003750000002</v>
      </c>
    </row>
    <row r="73" spans="1:9" s="159" customFormat="1" ht="31.5">
      <c r="A73" s="154" t="s">
        <v>871</v>
      </c>
      <c r="B73" s="155">
        <v>96547</v>
      </c>
      <c r="C73" s="156" t="s">
        <v>10</v>
      </c>
      <c r="D73" s="157" t="s">
        <v>715</v>
      </c>
      <c r="E73" s="155" t="s">
        <v>64</v>
      </c>
      <c r="F73" s="197" t="s">
        <v>121</v>
      </c>
      <c r="G73" s="146">
        <v>7.14</v>
      </c>
      <c r="H73" s="146">
        <f>G73*$F$5+G73</f>
        <v>8.9249999999999989</v>
      </c>
      <c r="I73" s="158">
        <f>F73*H73</f>
        <v>608.50649999999996</v>
      </c>
    </row>
    <row r="74" spans="1:9" s="159" customFormat="1" ht="31.5">
      <c r="A74" s="154" t="s">
        <v>872</v>
      </c>
      <c r="B74" s="155">
        <v>96544</v>
      </c>
      <c r="C74" s="156" t="s">
        <v>10</v>
      </c>
      <c r="D74" s="157" t="s">
        <v>716</v>
      </c>
      <c r="E74" s="155" t="s">
        <v>64</v>
      </c>
      <c r="F74" s="197" t="s">
        <v>122</v>
      </c>
      <c r="G74" s="146">
        <v>10.29</v>
      </c>
      <c r="H74" s="146">
        <f>G74*$F$5+G74</f>
        <v>12.862499999999999</v>
      </c>
      <c r="I74" s="158">
        <f>F74*H74</f>
        <v>364.78049999999996</v>
      </c>
    </row>
    <row r="75" spans="1:9" s="159" customFormat="1">
      <c r="A75" s="154" t="s">
        <v>873</v>
      </c>
      <c r="B75" s="155">
        <v>94971</v>
      </c>
      <c r="C75" s="156" t="s">
        <v>10</v>
      </c>
      <c r="D75" s="157" t="s">
        <v>110</v>
      </c>
      <c r="E75" s="155" t="s">
        <v>37</v>
      </c>
      <c r="F75" s="197" t="s">
        <v>123</v>
      </c>
      <c r="G75" s="146">
        <v>298.57</v>
      </c>
      <c r="H75" s="146">
        <f>G75*$F$5+G75</f>
        <v>373.21249999999998</v>
      </c>
      <c r="I75" s="158">
        <f>F75*H75</f>
        <v>406.801625</v>
      </c>
    </row>
    <row r="76" spans="1:9">
      <c r="A76" s="281" t="s">
        <v>34</v>
      </c>
      <c r="B76" s="282"/>
      <c r="C76" s="282"/>
      <c r="D76" s="282"/>
      <c r="E76" s="282"/>
      <c r="F76" s="282"/>
      <c r="G76" s="282"/>
      <c r="H76" s="202">
        <f>I76/$I$5</f>
        <v>2.6321353995151639E-3</v>
      </c>
      <c r="I76" s="148">
        <f>SUM(I59:I75)</f>
        <v>3042.1890000000003</v>
      </c>
    </row>
    <row r="77" spans="1:9">
      <c r="A77" s="149">
        <v>5</v>
      </c>
      <c r="B77" s="266"/>
      <c r="C77" s="267"/>
      <c r="D77" s="140" t="s">
        <v>124</v>
      </c>
      <c r="E77" s="266"/>
      <c r="F77" s="289"/>
      <c r="G77" s="289"/>
      <c r="H77" s="267"/>
      <c r="I77" s="150">
        <f>I88</f>
        <v>10150.496999999999</v>
      </c>
    </row>
    <row r="78" spans="1:9">
      <c r="A78" s="263"/>
      <c r="B78" s="264"/>
      <c r="C78" s="265"/>
      <c r="D78" s="160" t="s">
        <v>125</v>
      </c>
      <c r="E78" s="279"/>
      <c r="F78" s="264"/>
      <c r="G78" s="264"/>
      <c r="H78" s="264"/>
      <c r="I78" s="280"/>
    </row>
    <row r="79" spans="1:9" s="159" customFormat="1" ht="31.5">
      <c r="A79" s="154" t="s">
        <v>874</v>
      </c>
      <c r="B79" s="155" t="s">
        <v>1266</v>
      </c>
      <c r="C79" s="156" t="s">
        <v>10</v>
      </c>
      <c r="D79" s="157" t="s">
        <v>720</v>
      </c>
      <c r="E79" s="155" t="s">
        <v>12</v>
      </c>
      <c r="F79" s="197">
        <v>5.25</v>
      </c>
      <c r="G79" s="146">
        <v>116.32</v>
      </c>
      <c r="H79" s="146">
        <f>G79*$F$5+G79</f>
        <v>145.39999999999998</v>
      </c>
      <c r="I79" s="158">
        <f>F79*H79</f>
        <v>763.34999999999991</v>
      </c>
    </row>
    <row r="80" spans="1:9">
      <c r="A80" s="263"/>
      <c r="B80" s="264"/>
      <c r="C80" s="265"/>
      <c r="D80" s="152" t="s">
        <v>128</v>
      </c>
      <c r="E80" s="279"/>
      <c r="F80" s="264"/>
      <c r="G80" s="264"/>
      <c r="H80" s="264"/>
      <c r="I80" s="280"/>
    </row>
    <row r="81" spans="1:9" ht="31.5">
      <c r="A81" s="161" t="s">
        <v>721</v>
      </c>
      <c r="B81" s="162"/>
      <c r="C81" s="163"/>
      <c r="D81" s="153" t="s">
        <v>723</v>
      </c>
      <c r="E81" s="162" t="s">
        <v>12</v>
      </c>
      <c r="F81" s="162"/>
      <c r="G81" s="146"/>
      <c r="H81" s="147"/>
      <c r="I81" s="148" t="s">
        <v>1297</v>
      </c>
    </row>
    <row r="82" spans="1:9" ht="31.5">
      <c r="A82" s="161" t="s">
        <v>875</v>
      </c>
      <c r="B82" s="143"/>
      <c r="C82" s="144"/>
      <c r="D82" s="153" t="s">
        <v>725</v>
      </c>
      <c r="E82" s="143" t="s">
        <v>12</v>
      </c>
      <c r="F82" s="143"/>
      <c r="G82" s="146"/>
      <c r="H82" s="147"/>
      <c r="I82" s="148" t="s">
        <v>1297</v>
      </c>
    </row>
    <row r="83" spans="1:9" ht="31.5">
      <c r="A83" s="161" t="s">
        <v>876</v>
      </c>
      <c r="B83" s="143"/>
      <c r="C83" s="144"/>
      <c r="D83" s="153" t="s">
        <v>726</v>
      </c>
      <c r="E83" s="143" t="s">
        <v>12</v>
      </c>
      <c r="F83" s="143"/>
      <c r="G83" s="146"/>
      <c r="H83" s="147"/>
      <c r="I83" s="148" t="s">
        <v>1297</v>
      </c>
    </row>
    <row r="84" spans="1:9" ht="31.5">
      <c r="A84" s="161" t="s">
        <v>877</v>
      </c>
      <c r="B84" s="143"/>
      <c r="C84" s="144"/>
      <c r="D84" s="153" t="s">
        <v>727</v>
      </c>
      <c r="E84" s="143" t="s">
        <v>29</v>
      </c>
      <c r="F84" s="143"/>
      <c r="G84" s="146"/>
      <c r="H84" s="147"/>
      <c r="I84" s="148" t="s">
        <v>1297</v>
      </c>
    </row>
    <row r="85" spans="1:9" s="159" customFormat="1" ht="31.5">
      <c r="A85" s="203" t="s">
        <v>878</v>
      </c>
      <c r="B85" s="155">
        <v>79627</v>
      </c>
      <c r="C85" s="156" t="s">
        <v>10</v>
      </c>
      <c r="D85" s="157" t="s">
        <v>728</v>
      </c>
      <c r="E85" s="155" t="s">
        <v>12</v>
      </c>
      <c r="F85" s="197">
        <v>11.32</v>
      </c>
      <c r="G85" s="146">
        <v>474.09</v>
      </c>
      <c r="H85" s="146">
        <f>G85*$F$5+G85</f>
        <v>592.61249999999995</v>
      </c>
      <c r="I85" s="158">
        <f>F85*H85</f>
        <v>6708.3734999999997</v>
      </c>
    </row>
    <row r="86" spans="1:9">
      <c r="A86" s="263"/>
      <c r="B86" s="264"/>
      <c r="C86" s="265"/>
      <c r="D86" s="152" t="s">
        <v>1272</v>
      </c>
      <c r="E86" s="279"/>
      <c r="F86" s="264"/>
      <c r="G86" s="264"/>
      <c r="H86" s="264"/>
      <c r="I86" s="280"/>
    </row>
    <row r="87" spans="1:9" s="159" customFormat="1">
      <c r="A87" s="203" t="s">
        <v>729</v>
      </c>
      <c r="B87" s="204">
        <v>89463</v>
      </c>
      <c r="C87" s="205" t="s">
        <v>10</v>
      </c>
      <c r="D87" s="157" t="s">
        <v>1307</v>
      </c>
      <c r="E87" s="204" t="s">
        <v>12</v>
      </c>
      <c r="F87" s="206" t="s">
        <v>730</v>
      </c>
      <c r="G87" s="146">
        <v>63.16</v>
      </c>
      <c r="H87" s="146">
        <f>G87*$F$5+G87</f>
        <v>78.949999999999989</v>
      </c>
      <c r="I87" s="158">
        <f>F87*H87</f>
        <v>2678.7734999999998</v>
      </c>
    </row>
    <row r="88" spans="1:9">
      <c r="A88" s="281" t="s">
        <v>34</v>
      </c>
      <c r="B88" s="282"/>
      <c r="C88" s="282"/>
      <c r="D88" s="282"/>
      <c r="E88" s="282"/>
      <c r="F88" s="282"/>
      <c r="G88" s="282"/>
      <c r="H88" s="202">
        <f>I88/$I$5</f>
        <v>8.7823217020285282E-3</v>
      </c>
      <c r="I88" s="148">
        <f>SUM(I78:I87)</f>
        <v>10150.496999999999</v>
      </c>
    </row>
    <row r="89" spans="1:9">
      <c r="A89" s="149">
        <v>6</v>
      </c>
      <c r="B89" s="266"/>
      <c r="C89" s="267"/>
      <c r="D89" s="140" t="s">
        <v>136</v>
      </c>
      <c r="E89" s="266"/>
      <c r="F89" s="289"/>
      <c r="G89" s="289"/>
      <c r="H89" s="267"/>
      <c r="I89" s="150">
        <f>I131</f>
        <v>204184.1993875</v>
      </c>
    </row>
    <row r="90" spans="1:9">
      <c r="A90" s="263"/>
      <c r="B90" s="264"/>
      <c r="C90" s="265"/>
      <c r="D90" s="160" t="s">
        <v>137</v>
      </c>
      <c r="E90" s="279"/>
      <c r="F90" s="264"/>
      <c r="G90" s="264"/>
      <c r="H90" s="264"/>
      <c r="I90" s="280"/>
    </row>
    <row r="91" spans="1:9" ht="31.5">
      <c r="A91" s="142" t="s">
        <v>879</v>
      </c>
      <c r="B91" s="143" t="s">
        <v>138</v>
      </c>
      <c r="C91" s="144" t="s">
        <v>10</v>
      </c>
      <c r="D91" s="153" t="s">
        <v>731</v>
      </c>
      <c r="E91" s="143" t="s">
        <v>0</v>
      </c>
      <c r="F91" s="207" t="s">
        <v>13</v>
      </c>
      <c r="G91" s="146">
        <v>330.75900000000001</v>
      </c>
      <c r="H91" s="147">
        <f t="shared" ref="H91:H97" si="6">G91*$F$5+G91</f>
        <v>413.44875000000002</v>
      </c>
      <c r="I91" s="148">
        <f t="shared" ref="I91:I97" si="7">F91*H91</f>
        <v>2480.6925000000001</v>
      </c>
    </row>
    <row r="92" spans="1:9">
      <c r="A92" s="142" t="s">
        <v>880</v>
      </c>
      <c r="B92" s="143" t="s">
        <v>139</v>
      </c>
      <c r="C92" s="144" t="s">
        <v>10</v>
      </c>
      <c r="D92" s="153" t="s">
        <v>732</v>
      </c>
      <c r="E92" s="143" t="s">
        <v>0</v>
      </c>
      <c r="F92" s="207" t="s">
        <v>140</v>
      </c>
      <c r="G92" s="146">
        <v>814.93500000000006</v>
      </c>
      <c r="H92" s="147">
        <f t="shared" si="6"/>
        <v>1018.66875</v>
      </c>
      <c r="I92" s="148">
        <f t="shared" si="7"/>
        <v>3056.0062500000004</v>
      </c>
    </row>
    <row r="93" spans="1:9" ht="31.5">
      <c r="A93" s="142" t="s">
        <v>881</v>
      </c>
      <c r="B93" s="143" t="s">
        <v>141</v>
      </c>
      <c r="C93" s="144" t="s">
        <v>10</v>
      </c>
      <c r="D93" s="153" t="s">
        <v>733</v>
      </c>
      <c r="E93" s="143" t="s">
        <v>0</v>
      </c>
      <c r="F93" s="207" t="s">
        <v>140</v>
      </c>
      <c r="G93" s="146">
        <v>335.64299999999997</v>
      </c>
      <c r="H93" s="147">
        <f t="shared" si="6"/>
        <v>419.55374999999998</v>
      </c>
      <c r="I93" s="148">
        <f t="shared" si="7"/>
        <v>1258.6612499999999</v>
      </c>
    </row>
    <row r="94" spans="1:9" ht="31.5">
      <c r="A94" s="142" t="s">
        <v>882</v>
      </c>
      <c r="B94" s="143" t="s">
        <v>141</v>
      </c>
      <c r="C94" s="144" t="s">
        <v>10</v>
      </c>
      <c r="D94" s="153" t="s">
        <v>734</v>
      </c>
      <c r="E94" s="143" t="s">
        <v>0</v>
      </c>
      <c r="F94" s="207" t="s">
        <v>13</v>
      </c>
      <c r="G94" s="146">
        <v>335.64299999999997</v>
      </c>
      <c r="H94" s="147">
        <f t="shared" si="6"/>
        <v>419.55374999999998</v>
      </c>
      <c r="I94" s="148">
        <f t="shared" si="7"/>
        <v>2517.3224999999998</v>
      </c>
    </row>
    <row r="95" spans="1:9" ht="31.5">
      <c r="A95" s="142" t="s">
        <v>883</v>
      </c>
      <c r="B95" s="143" t="s">
        <v>141</v>
      </c>
      <c r="C95" s="144" t="s">
        <v>10</v>
      </c>
      <c r="D95" s="153" t="s">
        <v>735</v>
      </c>
      <c r="E95" s="143" t="s">
        <v>0</v>
      </c>
      <c r="F95" s="207" t="s">
        <v>142</v>
      </c>
      <c r="G95" s="146">
        <v>335.64299999999997</v>
      </c>
      <c r="H95" s="147">
        <f t="shared" si="6"/>
        <v>419.55374999999998</v>
      </c>
      <c r="I95" s="148">
        <f t="shared" si="7"/>
        <v>2097.7687499999997</v>
      </c>
    </row>
    <row r="96" spans="1:9" ht="31.5">
      <c r="A96" s="142" t="s">
        <v>884</v>
      </c>
      <c r="B96" s="143"/>
      <c r="C96" s="144" t="s">
        <v>1283</v>
      </c>
      <c r="D96" s="153" t="s">
        <v>736</v>
      </c>
      <c r="E96" s="143" t="s">
        <v>0</v>
      </c>
      <c r="F96" s="207" t="s">
        <v>144</v>
      </c>
      <c r="G96" s="146">
        <v>302.5</v>
      </c>
      <c r="H96" s="147">
        <f t="shared" si="6"/>
        <v>378.125</v>
      </c>
      <c r="I96" s="148">
        <f t="shared" si="7"/>
        <v>3025</v>
      </c>
    </row>
    <row r="97" spans="1:9">
      <c r="A97" s="142" t="s">
        <v>885</v>
      </c>
      <c r="B97" s="143"/>
      <c r="C97" s="144" t="s">
        <v>1283</v>
      </c>
      <c r="D97" s="157" t="s">
        <v>145</v>
      </c>
      <c r="E97" s="155" t="s">
        <v>12</v>
      </c>
      <c r="F97" s="197" t="s">
        <v>146</v>
      </c>
      <c r="G97" s="146">
        <v>110</v>
      </c>
      <c r="H97" s="146">
        <f t="shared" si="6"/>
        <v>137.5</v>
      </c>
      <c r="I97" s="158">
        <f t="shared" si="7"/>
        <v>1058.75</v>
      </c>
    </row>
    <row r="98" spans="1:9">
      <c r="A98" s="263"/>
      <c r="B98" s="264"/>
      <c r="C98" s="265"/>
      <c r="D98" s="199" t="s">
        <v>147</v>
      </c>
      <c r="E98" s="298"/>
      <c r="F98" s="296"/>
      <c r="G98" s="296"/>
      <c r="H98" s="296"/>
      <c r="I98" s="299"/>
    </row>
    <row r="99" spans="1:9">
      <c r="A99" s="142" t="s">
        <v>886</v>
      </c>
      <c r="B99" s="143" t="s">
        <v>148</v>
      </c>
      <c r="C99" s="144" t="s">
        <v>10</v>
      </c>
      <c r="D99" s="153" t="s">
        <v>149</v>
      </c>
      <c r="E99" s="143" t="s">
        <v>0</v>
      </c>
      <c r="F99" s="208">
        <v>31</v>
      </c>
      <c r="G99" s="146">
        <v>116.952</v>
      </c>
      <c r="H99" s="147">
        <f>G99*$F$5+G99</f>
        <v>146.19</v>
      </c>
      <c r="I99" s="148">
        <f>F99*H99</f>
        <v>4531.8900000000003</v>
      </c>
    </row>
    <row r="100" spans="1:9">
      <c r="A100" s="263"/>
      <c r="B100" s="264"/>
      <c r="C100" s="265"/>
      <c r="D100" s="152" t="s">
        <v>151</v>
      </c>
      <c r="E100" s="279"/>
      <c r="F100" s="264"/>
      <c r="G100" s="264"/>
      <c r="H100" s="264"/>
      <c r="I100" s="280"/>
    </row>
    <row r="101" spans="1:9" ht="31.5">
      <c r="A101" s="142" t="s">
        <v>887</v>
      </c>
      <c r="B101" s="143" t="s">
        <v>152</v>
      </c>
      <c r="C101" s="144" t="s">
        <v>10</v>
      </c>
      <c r="D101" s="153" t="s">
        <v>737</v>
      </c>
      <c r="E101" s="143" t="s">
        <v>12</v>
      </c>
      <c r="F101" s="208">
        <v>2.1</v>
      </c>
      <c r="G101" s="146">
        <v>473.92399999999998</v>
      </c>
      <c r="H101" s="147">
        <f>G101*$F$5+G101</f>
        <v>592.40499999999997</v>
      </c>
      <c r="I101" s="148">
        <f>F101*H101</f>
        <v>1244.0505000000001</v>
      </c>
    </row>
    <row r="102" spans="1:9" ht="31.5">
      <c r="A102" s="142" t="s">
        <v>888</v>
      </c>
      <c r="B102" s="143" t="s">
        <v>152</v>
      </c>
      <c r="C102" s="144" t="s">
        <v>10</v>
      </c>
      <c r="D102" s="153" t="s">
        <v>738</v>
      </c>
      <c r="E102" s="143" t="s">
        <v>12</v>
      </c>
      <c r="F102" s="208" t="s">
        <v>154</v>
      </c>
      <c r="G102" s="146">
        <v>473.92399999999998</v>
      </c>
      <c r="H102" s="147">
        <f>G102*$F$5+G102</f>
        <v>592.40499999999997</v>
      </c>
      <c r="I102" s="148">
        <f>F102*H102</f>
        <v>995.24039999999991</v>
      </c>
    </row>
    <row r="103" spans="1:9" ht="31.5">
      <c r="A103" s="142" t="s">
        <v>889</v>
      </c>
      <c r="B103" s="143" t="s">
        <v>152</v>
      </c>
      <c r="C103" s="144" t="s">
        <v>10</v>
      </c>
      <c r="D103" s="157" t="s">
        <v>739</v>
      </c>
      <c r="E103" s="155" t="s">
        <v>12</v>
      </c>
      <c r="F103" s="198" t="s">
        <v>155</v>
      </c>
      <c r="G103" s="146">
        <v>473.92399999999998</v>
      </c>
      <c r="H103" s="146">
        <f>G103*$F$5+G103</f>
        <v>592.40499999999997</v>
      </c>
      <c r="I103" s="158">
        <f>F103*H103</f>
        <v>1990.4807999999998</v>
      </c>
    </row>
    <row r="104" spans="1:9" ht="31.5">
      <c r="A104" s="142" t="s">
        <v>890</v>
      </c>
      <c r="B104" s="143" t="s">
        <v>156</v>
      </c>
      <c r="C104" s="144" t="s">
        <v>10</v>
      </c>
      <c r="D104" s="157" t="s">
        <v>1311</v>
      </c>
      <c r="E104" s="155" t="s">
        <v>12</v>
      </c>
      <c r="F104" s="198">
        <v>66.150000000000006</v>
      </c>
      <c r="G104" s="146">
        <v>845.75</v>
      </c>
      <c r="H104" s="216">
        <f>G104*$F$5+G104</f>
        <v>1057.1875</v>
      </c>
      <c r="I104" s="158">
        <f>F104*H104</f>
        <v>69932.953125</v>
      </c>
    </row>
    <row r="105" spans="1:9">
      <c r="A105" s="142" t="s">
        <v>891</v>
      </c>
      <c r="B105" s="143" t="s">
        <v>158</v>
      </c>
      <c r="C105" s="144" t="s">
        <v>10</v>
      </c>
      <c r="D105" s="153" t="s">
        <v>159</v>
      </c>
      <c r="E105" s="143" t="s">
        <v>12</v>
      </c>
      <c r="F105" s="208" t="s">
        <v>160</v>
      </c>
      <c r="G105" s="146">
        <v>472.02100000000002</v>
      </c>
      <c r="H105" s="147">
        <f>G105*$F$5+G105</f>
        <v>590.02625</v>
      </c>
      <c r="I105" s="148">
        <f>F105*H105</f>
        <v>1309.858275</v>
      </c>
    </row>
    <row r="106" spans="1:9">
      <c r="A106" s="263"/>
      <c r="B106" s="264"/>
      <c r="C106" s="265"/>
      <c r="D106" s="152" t="s">
        <v>161</v>
      </c>
      <c r="E106" s="279"/>
      <c r="F106" s="264"/>
      <c r="G106" s="264"/>
      <c r="H106" s="264"/>
      <c r="I106" s="280"/>
    </row>
    <row r="107" spans="1:9" ht="31.5">
      <c r="A107" s="142" t="s">
        <v>892</v>
      </c>
      <c r="B107" s="143" t="s">
        <v>156</v>
      </c>
      <c r="C107" s="144" t="s">
        <v>10</v>
      </c>
      <c r="D107" s="153" t="s">
        <v>741</v>
      </c>
      <c r="E107" s="143" t="s">
        <v>0</v>
      </c>
      <c r="F107" s="207" t="s">
        <v>1</v>
      </c>
      <c r="G107" s="216">
        <v>3948.1750000000002</v>
      </c>
      <c r="H107" s="147">
        <f>G107*$F$5+G107</f>
        <v>4935.21875</v>
      </c>
      <c r="I107" s="148">
        <f>F107*H107</f>
        <v>4935.21875</v>
      </c>
    </row>
    <row r="108" spans="1:9">
      <c r="A108" s="263"/>
      <c r="B108" s="264"/>
      <c r="C108" s="265"/>
      <c r="D108" s="152" t="s">
        <v>162</v>
      </c>
      <c r="E108" s="279"/>
      <c r="F108" s="264"/>
      <c r="G108" s="264"/>
      <c r="H108" s="264"/>
      <c r="I108" s="280"/>
    </row>
    <row r="109" spans="1:9">
      <c r="A109" s="142" t="s">
        <v>893</v>
      </c>
      <c r="B109" s="143">
        <v>68052</v>
      </c>
      <c r="C109" s="144" t="s">
        <v>10</v>
      </c>
      <c r="D109" s="153" t="s">
        <v>742</v>
      </c>
      <c r="E109" s="143" t="s">
        <v>12</v>
      </c>
      <c r="F109" s="207">
        <v>0.88</v>
      </c>
      <c r="G109" s="146">
        <v>336.82</v>
      </c>
      <c r="H109" s="147">
        <f t="shared" ref="H109:H121" si="8">G109*$F$5+G109</f>
        <v>421.02499999999998</v>
      </c>
      <c r="I109" s="148">
        <f t="shared" ref="I109:I121" si="9">F109*H109</f>
        <v>370.50200000000001</v>
      </c>
    </row>
    <row r="110" spans="1:9">
      <c r="A110" s="142" t="s">
        <v>894</v>
      </c>
      <c r="B110" s="143">
        <v>68052</v>
      </c>
      <c r="C110" s="144" t="s">
        <v>10</v>
      </c>
      <c r="D110" s="153" t="s">
        <v>743</v>
      </c>
      <c r="E110" s="143" t="s">
        <v>12</v>
      </c>
      <c r="F110" s="207" t="s">
        <v>164</v>
      </c>
      <c r="G110" s="146">
        <v>336.82</v>
      </c>
      <c r="H110" s="147">
        <f t="shared" si="8"/>
        <v>421.02499999999998</v>
      </c>
      <c r="I110" s="148">
        <f t="shared" si="9"/>
        <v>905.2037499999999</v>
      </c>
    </row>
    <row r="111" spans="1:9">
      <c r="A111" s="142" t="s">
        <v>895</v>
      </c>
      <c r="B111" s="143">
        <v>85010</v>
      </c>
      <c r="C111" s="144" t="s">
        <v>10</v>
      </c>
      <c r="D111" s="153" t="s">
        <v>165</v>
      </c>
      <c r="E111" s="143" t="s">
        <v>12</v>
      </c>
      <c r="F111" s="207" t="s">
        <v>166</v>
      </c>
      <c r="G111" s="146">
        <v>297.19799999999998</v>
      </c>
      <c r="H111" s="147">
        <f t="shared" si="8"/>
        <v>371.49749999999995</v>
      </c>
      <c r="I111" s="148">
        <f t="shared" si="9"/>
        <v>598.11097499999994</v>
      </c>
    </row>
    <row r="112" spans="1:9">
      <c r="A112" s="142" t="s">
        <v>896</v>
      </c>
      <c r="B112" s="143">
        <v>68052</v>
      </c>
      <c r="C112" s="144" t="s">
        <v>10</v>
      </c>
      <c r="D112" s="153" t="s">
        <v>744</v>
      </c>
      <c r="E112" s="143" t="s">
        <v>12</v>
      </c>
      <c r="F112" s="207" t="s">
        <v>167</v>
      </c>
      <c r="G112" s="146">
        <v>336.82</v>
      </c>
      <c r="H112" s="147">
        <f t="shared" si="8"/>
        <v>421.02499999999998</v>
      </c>
      <c r="I112" s="148">
        <f t="shared" si="9"/>
        <v>1149.39825</v>
      </c>
    </row>
    <row r="113" spans="1:9" ht="31.5">
      <c r="A113" s="142" t="s">
        <v>897</v>
      </c>
      <c r="B113" s="143" t="s">
        <v>168</v>
      </c>
      <c r="C113" s="144" t="s">
        <v>10</v>
      </c>
      <c r="D113" s="153" t="s">
        <v>745</v>
      </c>
      <c r="E113" s="143" t="s">
        <v>12</v>
      </c>
      <c r="F113" s="207" t="s">
        <v>169</v>
      </c>
      <c r="G113" s="146">
        <v>357.79699999999997</v>
      </c>
      <c r="H113" s="147">
        <f t="shared" si="8"/>
        <v>447.24624999999997</v>
      </c>
      <c r="I113" s="148">
        <f t="shared" si="9"/>
        <v>469.60856250000001</v>
      </c>
    </row>
    <row r="114" spans="1:9" ht="31.5">
      <c r="A114" s="142" t="s">
        <v>898</v>
      </c>
      <c r="B114" s="143" t="s">
        <v>168</v>
      </c>
      <c r="C114" s="144" t="s">
        <v>10</v>
      </c>
      <c r="D114" s="153" t="s">
        <v>746</v>
      </c>
      <c r="E114" s="143" t="s">
        <v>12</v>
      </c>
      <c r="F114" s="207" t="s">
        <v>170</v>
      </c>
      <c r="G114" s="146">
        <v>357.79699999999997</v>
      </c>
      <c r="H114" s="147">
        <f t="shared" si="8"/>
        <v>447.24624999999997</v>
      </c>
      <c r="I114" s="148">
        <f t="shared" si="9"/>
        <v>5635.3027499999998</v>
      </c>
    </row>
    <row r="115" spans="1:9" ht="31.5">
      <c r="A115" s="142" t="s">
        <v>899</v>
      </c>
      <c r="B115" s="143" t="s">
        <v>168</v>
      </c>
      <c r="C115" s="144" t="s">
        <v>10</v>
      </c>
      <c r="D115" s="153" t="s">
        <v>747</v>
      </c>
      <c r="E115" s="143" t="s">
        <v>12</v>
      </c>
      <c r="F115" s="207" t="s">
        <v>171</v>
      </c>
      <c r="G115" s="146">
        <v>357.79699999999997</v>
      </c>
      <c r="H115" s="147">
        <f t="shared" si="8"/>
        <v>447.24624999999997</v>
      </c>
      <c r="I115" s="148">
        <f t="shared" si="9"/>
        <v>3756.8685</v>
      </c>
    </row>
    <row r="116" spans="1:9" ht="31.5">
      <c r="A116" s="142" t="s">
        <v>900</v>
      </c>
      <c r="B116" s="143" t="s">
        <v>168</v>
      </c>
      <c r="C116" s="144" t="s">
        <v>10</v>
      </c>
      <c r="D116" s="153" t="s">
        <v>748</v>
      </c>
      <c r="E116" s="143" t="s">
        <v>12</v>
      </c>
      <c r="F116" s="207" t="s">
        <v>172</v>
      </c>
      <c r="G116" s="146">
        <v>357.79699999999997</v>
      </c>
      <c r="H116" s="147">
        <f t="shared" si="8"/>
        <v>447.24624999999997</v>
      </c>
      <c r="I116" s="148">
        <f t="shared" si="9"/>
        <v>2817.6513749999999</v>
      </c>
    </row>
    <row r="117" spans="1:9" ht="31.5">
      <c r="A117" s="142" t="s">
        <v>901</v>
      </c>
      <c r="B117" s="143" t="s">
        <v>168</v>
      </c>
      <c r="C117" s="144" t="s">
        <v>10</v>
      </c>
      <c r="D117" s="153" t="s">
        <v>749</v>
      </c>
      <c r="E117" s="143" t="s">
        <v>12</v>
      </c>
      <c r="F117" s="207" t="s">
        <v>169</v>
      </c>
      <c r="G117" s="146">
        <v>357.79699999999997</v>
      </c>
      <c r="H117" s="147">
        <f t="shared" si="8"/>
        <v>447.24624999999997</v>
      </c>
      <c r="I117" s="148">
        <f t="shared" si="9"/>
        <v>469.60856250000001</v>
      </c>
    </row>
    <row r="118" spans="1:9" ht="31.5">
      <c r="A118" s="142" t="s">
        <v>902</v>
      </c>
      <c r="B118" s="143" t="s">
        <v>168</v>
      </c>
      <c r="C118" s="144" t="s">
        <v>10</v>
      </c>
      <c r="D118" s="153" t="s">
        <v>750</v>
      </c>
      <c r="E118" s="143" t="s">
        <v>12</v>
      </c>
      <c r="F118" s="207" t="s">
        <v>173</v>
      </c>
      <c r="G118" s="146">
        <v>357.79699999999997</v>
      </c>
      <c r="H118" s="147">
        <f t="shared" si="8"/>
        <v>447.24624999999997</v>
      </c>
      <c r="I118" s="148">
        <f t="shared" si="9"/>
        <v>2348.0428124999999</v>
      </c>
    </row>
    <row r="119" spans="1:9" ht="31.5">
      <c r="A119" s="142" t="s">
        <v>903</v>
      </c>
      <c r="B119" s="143" t="s">
        <v>168</v>
      </c>
      <c r="C119" s="144" t="s">
        <v>10</v>
      </c>
      <c r="D119" s="153" t="s">
        <v>751</v>
      </c>
      <c r="E119" s="143" t="s">
        <v>12</v>
      </c>
      <c r="F119" s="207" t="s">
        <v>174</v>
      </c>
      <c r="G119" s="146">
        <v>357.79699999999997</v>
      </c>
      <c r="H119" s="147">
        <f t="shared" si="8"/>
        <v>447.24624999999997</v>
      </c>
      <c r="I119" s="148">
        <f t="shared" si="9"/>
        <v>1878.43425</v>
      </c>
    </row>
    <row r="120" spans="1:9" ht="31.5">
      <c r="A120" s="142" t="s">
        <v>904</v>
      </c>
      <c r="B120" s="143" t="s">
        <v>168</v>
      </c>
      <c r="C120" s="144" t="s">
        <v>10</v>
      </c>
      <c r="D120" s="153" t="s">
        <v>752</v>
      </c>
      <c r="E120" s="143" t="s">
        <v>12</v>
      </c>
      <c r="F120" s="207" t="s">
        <v>175</v>
      </c>
      <c r="G120" s="146">
        <v>357.79699999999997</v>
      </c>
      <c r="H120" s="147">
        <f t="shared" si="8"/>
        <v>447.24624999999997</v>
      </c>
      <c r="I120" s="148">
        <f t="shared" si="9"/>
        <v>7513.7370000000001</v>
      </c>
    </row>
    <row r="121" spans="1:9" s="159" customFormat="1">
      <c r="A121" s="154" t="s">
        <v>905</v>
      </c>
      <c r="B121" s="155"/>
      <c r="C121" s="156" t="s">
        <v>1283</v>
      </c>
      <c r="D121" s="157" t="s">
        <v>1268</v>
      </c>
      <c r="E121" s="155" t="s">
        <v>12</v>
      </c>
      <c r="F121" s="197" t="s">
        <v>177</v>
      </c>
      <c r="G121" s="146">
        <v>123.9</v>
      </c>
      <c r="H121" s="146">
        <f t="shared" si="8"/>
        <v>154.875</v>
      </c>
      <c r="I121" s="158">
        <f t="shared" si="9"/>
        <v>2211.6149999999998</v>
      </c>
    </row>
    <row r="122" spans="1:9">
      <c r="A122" s="263"/>
      <c r="B122" s="264"/>
      <c r="C122" s="265"/>
      <c r="D122" s="152" t="s">
        <v>178</v>
      </c>
      <c r="E122" s="279"/>
      <c r="F122" s="264"/>
      <c r="G122" s="264"/>
      <c r="H122" s="264"/>
      <c r="I122" s="280"/>
    </row>
    <row r="123" spans="1:9" s="159" customFormat="1">
      <c r="A123" s="154" t="s">
        <v>906</v>
      </c>
      <c r="B123" s="155">
        <v>72118</v>
      </c>
      <c r="C123" s="156" t="s">
        <v>10</v>
      </c>
      <c r="D123" s="157" t="s">
        <v>179</v>
      </c>
      <c r="E123" s="155" t="s">
        <v>12</v>
      </c>
      <c r="F123" s="197" t="s">
        <v>180</v>
      </c>
      <c r="G123" s="146">
        <v>143</v>
      </c>
      <c r="H123" s="146">
        <f>G123*$F$5+G123</f>
        <v>178.75</v>
      </c>
      <c r="I123" s="158">
        <f>F123*H123</f>
        <v>1689.1874999999998</v>
      </c>
    </row>
    <row r="124" spans="1:9" s="159" customFormat="1">
      <c r="A124" s="154" t="s">
        <v>907</v>
      </c>
      <c r="B124" s="155">
        <v>85005</v>
      </c>
      <c r="C124" s="156" t="s">
        <v>10</v>
      </c>
      <c r="D124" s="157" t="s">
        <v>181</v>
      </c>
      <c r="E124" s="155" t="s">
        <v>12</v>
      </c>
      <c r="F124" s="197" t="s">
        <v>81</v>
      </c>
      <c r="G124" s="146">
        <v>262.11899999999997</v>
      </c>
      <c r="H124" s="146">
        <f>G124*$F$5+G124</f>
        <v>327.64874999999995</v>
      </c>
      <c r="I124" s="158">
        <f>F124*H124</f>
        <v>3931.7849999999994</v>
      </c>
    </row>
    <row r="125" spans="1:9">
      <c r="A125" s="263"/>
      <c r="B125" s="264"/>
      <c r="C125" s="265"/>
      <c r="D125" s="152" t="s">
        <v>182</v>
      </c>
      <c r="E125" s="279"/>
      <c r="F125" s="264"/>
      <c r="G125" s="264"/>
      <c r="H125" s="264"/>
      <c r="I125" s="280"/>
    </row>
    <row r="126" spans="1:9" ht="31.5">
      <c r="A126" s="142" t="s">
        <v>908</v>
      </c>
      <c r="B126" s="143"/>
      <c r="C126" s="144" t="s">
        <v>1283</v>
      </c>
      <c r="D126" s="157" t="s">
        <v>1269</v>
      </c>
      <c r="E126" s="155" t="s">
        <v>12</v>
      </c>
      <c r="F126" s="197" t="s">
        <v>184</v>
      </c>
      <c r="G126" s="146">
        <v>159</v>
      </c>
      <c r="H126" s="147">
        <f>G126*$F$5+G126</f>
        <v>198.75</v>
      </c>
      <c r="I126" s="148">
        <f>F126*H126</f>
        <v>22289.8125</v>
      </c>
    </row>
    <row r="127" spans="1:9">
      <c r="A127" s="142" t="s">
        <v>909</v>
      </c>
      <c r="B127" s="143"/>
      <c r="C127" s="144" t="s">
        <v>1283</v>
      </c>
      <c r="D127" s="157" t="s">
        <v>753</v>
      </c>
      <c r="E127" s="155" t="s">
        <v>12</v>
      </c>
      <c r="F127" s="197" t="s">
        <v>185</v>
      </c>
      <c r="G127" s="146">
        <v>319</v>
      </c>
      <c r="H127" s="147">
        <f>G127*$F$5+G127</f>
        <v>398.75</v>
      </c>
      <c r="I127" s="148">
        <f>F127*H127</f>
        <v>1614.9375</v>
      </c>
    </row>
    <row r="128" spans="1:9" ht="31.5">
      <c r="A128" s="142" t="s">
        <v>910</v>
      </c>
      <c r="B128" s="143"/>
      <c r="C128" s="144" t="s">
        <v>1283</v>
      </c>
      <c r="D128" s="157" t="s">
        <v>754</v>
      </c>
      <c r="E128" s="155" t="s">
        <v>12</v>
      </c>
      <c r="F128" s="197" t="s">
        <v>186</v>
      </c>
      <c r="G128" s="146">
        <v>250</v>
      </c>
      <c r="H128" s="147">
        <f>G128*$F$5+G128</f>
        <v>312.5</v>
      </c>
      <c r="I128" s="148">
        <f>F128*H128</f>
        <v>5975</v>
      </c>
    </row>
    <row r="129" spans="1:9" ht="31.5">
      <c r="A129" s="142" t="s">
        <v>911</v>
      </c>
      <c r="B129" s="143"/>
      <c r="C129" s="144" t="s">
        <v>1283</v>
      </c>
      <c r="D129" s="157" t="s">
        <v>755</v>
      </c>
      <c r="E129" s="155" t="s">
        <v>12</v>
      </c>
      <c r="F129" s="197" t="s">
        <v>188</v>
      </c>
      <c r="G129" s="146">
        <v>120</v>
      </c>
      <c r="H129" s="147">
        <f>G129*$F$5+G129</f>
        <v>150</v>
      </c>
      <c r="I129" s="148">
        <f>F129*H129</f>
        <v>10870.5</v>
      </c>
    </row>
    <row r="130" spans="1:9" ht="31.5">
      <c r="A130" s="142" t="s">
        <v>1312</v>
      </c>
      <c r="B130" s="143"/>
      <c r="C130" s="156" t="s">
        <v>1283</v>
      </c>
      <c r="D130" s="157" t="s">
        <v>1313</v>
      </c>
      <c r="E130" s="155" t="s">
        <v>12</v>
      </c>
      <c r="F130" s="197">
        <v>181.7</v>
      </c>
      <c r="G130" s="146">
        <v>120</v>
      </c>
      <c r="H130" s="146">
        <f>G130*$F$5+G130</f>
        <v>150</v>
      </c>
      <c r="I130" s="158">
        <f>F130*H130</f>
        <v>27255</v>
      </c>
    </row>
    <row r="131" spans="1:9">
      <c r="A131" s="281" t="s">
        <v>34</v>
      </c>
      <c r="B131" s="282"/>
      <c r="C131" s="282"/>
      <c r="D131" s="282"/>
      <c r="E131" s="282"/>
      <c r="F131" s="282"/>
      <c r="G131" s="282"/>
      <c r="H131" s="202">
        <f>I131/$I$5</f>
        <v>0.17666241618436629</v>
      </c>
      <c r="I131" s="148">
        <f>SUM(I90:I130)</f>
        <v>204184.1993875</v>
      </c>
    </row>
    <row r="132" spans="1:9">
      <c r="A132" s="149">
        <v>7</v>
      </c>
      <c r="B132" s="266"/>
      <c r="C132" s="267"/>
      <c r="D132" s="140" t="s">
        <v>189</v>
      </c>
      <c r="E132" s="266"/>
      <c r="F132" s="289"/>
      <c r="G132" s="289"/>
      <c r="H132" s="267"/>
      <c r="I132" s="150">
        <f>I139</f>
        <v>297469.41668749996</v>
      </c>
    </row>
    <row r="133" spans="1:9" s="159" customFormat="1">
      <c r="A133" s="154" t="s">
        <v>912</v>
      </c>
      <c r="B133" s="155"/>
      <c r="C133" s="156" t="s">
        <v>1322</v>
      </c>
      <c r="D133" s="201" t="s">
        <v>190</v>
      </c>
      <c r="E133" s="155" t="s">
        <v>12</v>
      </c>
      <c r="F133" s="197" t="s">
        <v>191</v>
      </c>
      <c r="G133" s="146">
        <v>166.7</v>
      </c>
      <c r="H133" s="146">
        <f t="shared" ref="H133:H138" si="10">G133*$F$5+G133</f>
        <v>208.375</v>
      </c>
      <c r="I133" s="158">
        <f t="shared" ref="I133:I138" si="11">F133*H133</f>
        <v>173768.08</v>
      </c>
    </row>
    <row r="134" spans="1:9" s="159" customFormat="1">
      <c r="A134" s="154" t="s">
        <v>913</v>
      </c>
      <c r="B134" s="155"/>
      <c r="C134" s="156" t="s">
        <v>1322</v>
      </c>
      <c r="D134" s="201" t="s">
        <v>192</v>
      </c>
      <c r="E134" s="155" t="s">
        <v>12</v>
      </c>
      <c r="F134" s="197" t="s">
        <v>193</v>
      </c>
      <c r="G134" s="146">
        <v>104.5</v>
      </c>
      <c r="H134" s="146">
        <f t="shared" si="10"/>
        <v>130.625</v>
      </c>
      <c r="I134" s="158">
        <f t="shared" si="11"/>
        <v>105258.93124999999</v>
      </c>
    </row>
    <row r="135" spans="1:9" s="159" customFormat="1">
      <c r="A135" s="154" t="s">
        <v>914</v>
      </c>
      <c r="B135" s="155">
        <v>75220</v>
      </c>
      <c r="C135" s="156" t="s">
        <v>10</v>
      </c>
      <c r="D135" s="201" t="s">
        <v>1248</v>
      </c>
      <c r="E135" s="155" t="s">
        <v>29</v>
      </c>
      <c r="F135" s="197" t="s">
        <v>194</v>
      </c>
      <c r="G135" s="146">
        <v>33.484000000000002</v>
      </c>
      <c r="H135" s="146">
        <f t="shared" si="10"/>
        <v>41.855000000000004</v>
      </c>
      <c r="I135" s="158">
        <f t="shared" si="11"/>
        <v>276.24299999999999</v>
      </c>
    </row>
    <row r="136" spans="1:9" s="159" customFormat="1">
      <c r="A136" s="154" t="s">
        <v>915</v>
      </c>
      <c r="B136" s="155">
        <v>72105</v>
      </c>
      <c r="C136" s="156" t="s">
        <v>10</v>
      </c>
      <c r="D136" s="201" t="s">
        <v>195</v>
      </c>
      <c r="E136" s="155" t="s">
        <v>12</v>
      </c>
      <c r="F136" s="197" t="s">
        <v>196</v>
      </c>
      <c r="G136" s="146">
        <v>45.506999999999998</v>
      </c>
      <c r="H136" s="146">
        <f t="shared" si="10"/>
        <v>56.883749999999999</v>
      </c>
      <c r="I136" s="158">
        <f t="shared" si="11"/>
        <v>5566.0749374999996</v>
      </c>
    </row>
    <row r="137" spans="1:9" s="159" customFormat="1">
      <c r="A137" s="154" t="s">
        <v>916</v>
      </c>
      <c r="B137" s="155">
        <v>72107</v>
      </c>
      <c r="C137" s="156" t="s">
        <v>10</v>
      </c>
      <c r="D137" s="201" t="s">
        <v>197</v>
      </c>
      <c r="E137" s="155" t="s">
        <v>29</v>
      </c>
      <c r="F137" s="197" t="s">
        <v>198</v>
      </c>
      <c r="G137" s="146">
        <v>22.77</v>
      </c>
      <c r="H137" s="146">
        <f t="shared" si="10"/>
        <v>28.462499999999999</v>
      </c>
      <c r="I137" s="158">
        <f t="shared" si="11"/>
        <v>6105.2062499999993</v>
      </c>
    </row>
    <row r="138" spans="1:9" s="159" customFormat="1">
      <c r="A138" s="154" t="s">
        <v>917</v>
      </c>
      <c r="B138" s="155">
        <v>71623</v>
      </c>
      <c r="C138" s="156" t="s">
        <v>10</v>
      </c>
      <c r="D138" s="201" t="s">
        <v>199</v>
      </c>
      <c r="E138" s="155" t="s">
        <v>29</v>
      </c>
      <c r="F138" s="197" t="s">
        <v>200</v>
      </c>
      <c r="G138" s="146">
        <v>24.596</v>
      </c>
      <c r="H138" s="146">
        <f t="shared" si="10"/>
        <v>30.745000000000001</v>
      </c>
      <c r="I138" s="158">
        <f t="shared" si="11"/>
        <v>6494.8812500000004</v>
      </c>
    </row>
    <row r="139" spans="1:9">
      <c r="A139" s="281" t="s">
        <v>34</v>
      </c>
      <c r="B139" s="282"/>
      <c r="C139" s="282"/>
      <c r="D139" s="282"/>
      <c r="E139" s="282"/>
      <c r="F139" s="282"/>
      <c r="G139" s="282"/>
      <c r="H139" s="202">
        <f>I139/$I$5</f>
        <v>0.25737381271718995</v>
      </c>
      <c r="I139" s="148">
        <f>SUM(I133:I138)</f>
        <v>297469.41668749996</v>
      </c>
    </row>
    <row r="140" spans="1:9">
      <c r="A140" s="149">
        <v>8</v>
      </c>
      <c r="B140" s="266"/>
      <c r="C140" s="267"/>
      <c r="D140" s="140" t="s">
        <v>201</v>
      </c>
      <c r="E140" s="266"/>
      <c r="F140" s="289"/>
      <c r="G140" s="289"/>
      <c r="H140" s="267"/>
      <c r="I140" s="150">
        <f>I142</f>
        <v>0</v>
      </c>
    </row>
    <row r="141" spans="1:9">
      <c r="A141" s="142" t="s">
        <v>918</v>
      </c>
      <c r="B141" s="143"/>
      <c r="C141" s="144"/>
      <c r="D141" s="145" t="s">
        <v>203</v>
      </c>
      <c r="E141" s="143" t="s">
        <v>12</v>
      </c>
      <c r="F141" s="143"/>
      <c r="G141" s="146"/>
      <c r="H141" s="147"/>
      <c r="I141" s="148" t="s">
        <v>1297</v>
      </c>
    </row>
    <row r="142" spans="1:9">
      <c r="A142" s="281" t="s">
        <v>34</v>
      </c>
      <c r="B142" s="282"/>
      <c r="C142" s="282"/>
      <c r="D142" s="282"/>
      <c r="E142" s="282"/>
      <c r="F142" s="282"/>
      <c r="G142" s="282"/>
      <c r="H142" s="202">
        <f>I142/$I$5</f>
        <v>0</v>
      </c>
      <c r="I142" s="148"/>
    </row>
    <row r="143" spans="1:9">
      <c r="A143" s="149">
        <v>9</v>
      </c>
      <c r="B143" s="266"/>
      <c r="C143" s="267"/>
      <c r="D143" s="140" t="s">
        <v>204</v>
      </c>
      <c r="E143" s="266"/>
      <c r="F143" s="289"/>
      <c r="G143" s="289"/>
      <c r="H143" s="267"/>
      <c r="I143" s="150">
        <f>I159</f>
        <v>95236.228162499989</v>
      </c>
    </row>
    <row r="144" spans="1:9">
      <c r="A144" s="142" t="s">
        <v>919</v>
      </c>
      <c r="B144" s="143"/>
      <c r="C144" s="144"/>
      <c r="D144" s="153" t="s">
        <v>205</v>
      </c>
      <c r="E144" s="143" t="s">
        <v>12</v>
      </c>
      <c r="F144" s="143"/>
      <c r="G144" s="146"/>
      <c r="H144" s="147"/>
      <c r="I144" s="148" t="s">
        <v>1297</v>
      </c>
    </row>
    <row r="145" spans="1:9">
      <c r="A145" s="142" t="s">
        <v>756</v>
      </c>
      <c r="B145" s="162" t="s">
        <v>757</v>
      </c>
      <c r="C145" s="163" t="s">
        <v>10</v>
      </c>
      <c r="D145" s="153" t="s">
        <v>758</v>
      </c>
      <c r="E145" s="162" t="s">
        <v>12</v>
      </c>
      <c r="F145" s="198">
        <v>455.95</v>
      </c>
      <c r="G145" s="146">
        <v>20.405000000000001</v>
      </c>
      <c r="H145" s="146">
        <f t="shared" ref="H145:H155" si="12">G145*$F$5+G145</f>
        <v>25.506250000000001</v>
      </c>
      <c r="I145" s="158">
        <f t="shared" ref="I145:I155" si="13">F145*H145</f>
        <v>11629.5746875</v>
      </c>
    </row>
    <row r="146" spans="1:9">
      <c r="A146" s="142" t="s">
        <v>920</v>
      </c>
      <c r="B146" s="143">
        <v>87778</v>
      </c>
      <c r="C146" s="144" t="s">
        <v>10</v>
      </c>
      <c r="D146" s="153" t="s">
        <v>207</v>
      </c>
      <c r="E146" s="143" t="s">
        <v>12</v>
      </c>
      <c r="F146" s="198">
        <v>129.91</v>
      </c>
      <c r="G146" s="146">
        <v>45.88</v>
      </c>
      <c r="H146" s="146">
        <f t="shared" si="12"/>
        <v>57.35</v>
      </c>
      <c r="I146" s="158">
        <f t="shared" si="13"/>
        <v>7450.3384999999998</v>
      </c>
    </row>
    <row r="147" spans="1:9">
      <c r="A147" s="142" t="s">
        <v>921</v>
      </c>
      <c r="B147" s="143">
        <v>75481</v>
      </c>
      <c r="C147" s="144" t="s">
        <v>10</v>
      </c>
      <c r="D147" s="153" t="s">
        <v>760</v>
      </c>
      <c r="E147" s="143" t="s">
        <v>12</v>
      </c>
      <c r="F147" s="198">
        <v>455.95</v>
      </c>
      <c r="G147" s="146">
        <v>15.752000000000001</v>
      </c>
      <c r="H147" s="146">
        <f t="shared" si="12"/>
        <v>19.690000000000001</v>
      </c>
      <c r="I147" s="158">
        <f t="shared" si="13"/>
        <v>8977.6555000000008</v>
      </c>
    </row>
    <row r="148" spans="1:9" s="159" customFormat="1" ht="31.5">
      <c r="A148" s="154" t="s">
        <v>922</v>
      </c>
      <c r="B148" s="155">
        <v>87272</v>
      </c>
      <c r="C148" s="156" t="s">
        <v>10</v>
      </c>
      <c r="D148" s="157" t="s">
        <v>761</v>
      </c>
      <c r="E148" s="155" t="s">
        <v>12</v>
      </c>
      <c r="F148" s="197">
        <v>411.91</v>
      </c>
      <c r="G148" s="146">
        <v>45.341999999999999</v>
      </c>
      <c r="H148" s="146">
        <f t="shared" si="12"/>
        <v>56.677499999999995</v>
      </c>
      <c r="I148" s="158">
        <f t="shared" si="13"/>
        <v>23346.029025</v>
      </c>
    </row>
    <row r="149" spans="1:9" s="159" customFormat="1" ht="31.5">
      <c r="A149" s="154" t="s">
        <v>923</v>
      </c>
      <c r="B149" s="155">
        <v>87267</v>
      </c>
      <c r="C149" s="156" t="s">
        <v>10</v>
      </c>
      <c r="D149" s="157" t="s">
        <v>762</v>
      </c>
      <c r="E149" s="155" t="s">
        <v>12</v>
      </c>
      <c r="F149" s="197">
        <v>5.58</v>
      </c>
      <c r="G149" s="146">
        <v>38.983999999999995</v>
      </c>
      <c r="H149" s="146">
        <f t="shared" si="12"/>
        <v>48.72999999999999</v>
      </c>
      <c r="I149" s="158">
        <f t="shared" si="13"/>
        <v>271.91339999999997</v>
      </c>
    </row>
    <row r="150" spans="1:9" s="159" customFormat="1" ht="31.5">
      <c r="A150" s="154" t="s">
        <v>924</v>
      </c>
      <c r="B150" s="155">
        <v>87267</v>
      </c>
      <c r="C150" s="156" t="s">
        <v>10</v>
      </c>
      <c r="D150" s="157" t="s">
        <v>763</v>
      </c>
      <c r="E150" s="155" t="s">
        <v>12</v>
      </c>
      <c r="F150" s="197">
        <v>4.1500000000000004</v>
      </c>
      <c r="G150" s="146">
        <v>38.983999999999995</v>
      </c>
      <c r="H150" s="146">
        <f t="shared" si="12"/>
        <v>48.72999999999999</v>
      </c>
      <c r="I150" s="158">
        <f t="shared" si="13"/>
        <v>202.22949999999997</v>
      </c>
    </row>
    <row r="151" spans="1:9" s="159" customFormat="1" ht="31.5">
      <c r="A151" s="154" t="s">
        <v>925</v>
      </c>
      <c r="B151" s="155">
        <v>87267</v>
      </c>
      <c r="C151" s="156" t="s">
        <v>10</v>
      </c>
      <c r="D151" s="157" t="s">
        <v>764</v>
      </c>
      <c r="E151" s="155" t="s">
        <v>12</v>
      </c>
      <c r="F151" s="197">
        <v>6.84</v>
      </c>
      <c r="G151" s="146">
        <v>38.983999999999995</v>
      </c>
      <c r="H151" s="146">
        <f t="shared" si="12"/>
        <v>48.72999999999999</v>
      </c>
      <c r="I151" s="158">
        <f t="shared" si="13"/>
        <v>333.31319999999994</v>
      </c>
    </row>
    <row r="152" spans="1:9" s="159" customFormat="1" ht="31.5">
      <c r="A152" s="154" t="s">
        <v>926</v>
      </c>
      <c r="B152" s="155">
        <v>87267</v>
      </c>
      <c r="C152" s="156" t="s">
        <v>10</v>
      </c>
      <c r="D152" s="157" t="s">
        <v>765</v>
      </c>
      <c r="E152" s="155" t="s">
        <v>12</v>
      </c>
      <c r="F152" s="197">
        <v>66.37</v>
      </c>
      <c r="G152" s="146">
        <v>38.983999999999995</v>
      </c>
      <c r="H152" s="146">
        <f t="shared" si="12"/>
        <v>48.72999999999999</v>
      </c>
      <c r="I152" s="158">
        <f t="shared" si="13"/>
        <v>3234.2100999999993</v>
      </c>
    </row>
    <row r="153" spans="1:9" s="159" customFormat="1">
      <c r="A153" s="154" t="s">
        <v>927</v>
      </c>
      <c r="B153" s="155" t="s">
        <v>215</v>
      </c>
      <c r="C153" s="156" t="s">
        <v>10</v>
      </c>
      <c r="D153" s="157" t="s">
        <v>216</v>
      </c>
      <c r="E153" s="155" t="s">
        <v>29</v>
      </c>
      <c r="F153" s="197">
        <v>103.55</v>
      </c>
      <c r="G153" s="146">
        <v>13.266</v>
      </c>
      <c r="H153" s="146">
        <f t="shared" si="12"/>
        <v>16.5825</v>
      </c>
      <c r="I153" s="158">
        <f t="shared" si="13"/>
        <v>1717.1178749999999</v>
      </c>
    </row>
    <row r="154" spans="1:9" s="159" customFormat="1">
      <c r="A154" s="154" t="s">
        <v>928</v>
      </c>
      <c r="B154" s="155">
        <v>96114</v>
      </c>
      <c r="C154" s="156" t="s">
        <v>10</v>
      </c>
      <c r="D154" s="157" t="s">
        <v>219</v>
      </c>
      <c r="E154" s="155" t="s">
        <v>12</v>
      </c>
      <c r="F154" s="197">
        <v>300.27</v>
      </c>
      <c r="G154" s="146">
        <v>55.57</v>
      </c>
      <c r="H154" s="146">
        <f t="shared" si="12"/>
        <v>69.462500000000006</v>
      </c>
      <c r="I154" s="158">
        <f t="shared" si="13"/>
        <v>20857.504874999999</v>
      </c>
    </row>
    <row r="155" spans="1:9" s="159" customFormat="1">
      <c r="A155" s="154" t="s">
        <v>929</v>
      </c>
      <c r="B155" s="155"/>
      <c r="C155" s="156" t="s">
        <v>1322</v>
      </c>
      <c r="D155" s="157" t="s">
        <v>221</v>
      </c>
      <c r="E155" s="155" t="s">
        <v>12</v>
      </c>
      <c r="F155" s="197">
        <v>400.28</v>
      </c>
      <c r="G155" s="146">
        <v>27.39</v>
      </c>
      <c r="H155" s="146">
        <f t="shared" si="12"/>
        <v>34.237499999999997</v>
      </c>
      <c r="I155" s="158">
        <f t="shared" si="13"/>
        <v>13704.586499999998</v>
      </c>
    </row>
    <row r="156" spans="1:9" s="159" customFormat="1">
      <c r="A156" s="154"/>
      <c r="B156" s="155"/>
      <c r="C156" s="156"/>
      <c r="D156" s="226" t="s">
        <v>1273</v>
      </c>
      <c r="E156" s="155"/>
      <c r="F156" s="197"/>
      <c r="G156" s="146"/>
      <c r="H156" s="146"/>
      <c r="I156" s="158"/>
    </row>
    <row r="157" spans="1:9" s="159" customFormat="1">
      <c r="A157" s="154"/>
      <c r="B157" s="155">
        <v>87893</v>
      </c>
      <c r="C157" s="156" t="s">
        <v>10</v>
      </c>
      <c r="D157" s="157" t="s">
        <v>205</v>
      </c>
      <c r="E157" s="204" t="s">
        <v>12</v>
      </c>
      <c r="F157" s="206">
        <f>33.93*2</f>
        <v>67.86</v>
      </c>
      <c r="G157" s="146">
        <v>5.0999999999999996</v>
      </c>
      <c r="H157" s="146">
        <f>G157*$F$5+G157</f>
        <v>6.375</v>
      </c>
      <c r="I157" s="158">
        <f>F157*H157</f>
        <v>432.60750000000002</v>
      </c>
    </row>
    <row r="158" spans="1:9" s="159" customFormat="1">
      <c r="A158" s="154"/>
      <c r="B158" s="155">
        <v>87776</v>
      </c>
      <c r="C158" s="156" t="s">
        <v>10</v>
      </c>
      <c r="D158" s="157" t="s">
        <v>207</v>
      </c>
      <c r="E158" s="204" t="s">
        <v>12</v>
      </c>
      <c r="F158" s="206">
        <f>33.93*2</f>
        <v>67.86</v>
      </c>
      <c r="G158" s="146">
        <v>36.299999999999997</v>
      </c>
      <c r="H158" s="146">
        <f>G158*$F$5+G158</f>
        <v>45.375</v>
      </c>
      <c r="I158" s="158">
        <f>F158*H158</f>
        <v>3079.1475</v>
      </c>
    </row>
    <row r="159" spans="1:9">
      <c r="A159" s="281" t="s">
        <v>34</v>
      </c>
      <c r="B159" s="282"/>
      <c r="C159" s="282"/>
      <c r="D159" s="282"/>
      <c r="E159" s="282"/>
      <c r="F159" s="282"/>
      <c r="G159" s="282"/>
      <c r="H159" s="202">
        <f>I159/$I$5</f>
        <v>8.2399432600281958E-2</v>
      </c>
      <c r="I159" s="148">
        <f>SUM(I144:I158)</f>
        <v>95236.228162499989</v>
      </c>
    </row>
    <row r="160" spans="1:9">
      <c r="A160" s="149">
        <v>10</v>
      </c>
      <c r="B160" s="266"/>
      <c r="C160" s="267"/>
      <c r="D160" s="140" t="s">
        <v>223</v>
      </c>
      <c r="E160" s="266"/>
      <c r="F160" s="289"/>
      <c r="G160" s="289"/>
      <c r="H160" s="267"/>
      <c r="I160" s="150">
        <f>I182</f>
        <v>113092.22011250001</v>
      </c>
    </row>
    <row r="161" spans="1:9" s="159" customFormat="1">
      <c r="A161" s="154" t="s">
        <v>930</v>
      </c>
      <c r="B161" s="155" t="s">
        <v>224</v>
      </c>
      <c r="C161" s="156" t="s">
        <v>10</v>
      </c>
      <c r="D161" s="157" t="s">
        <v>1261</v>
      </c>
      <c r="E161" s="155" t="s">
        <v>12</v>
      </c>
      <c r="F161" s="198">
        <v>22.1</v>
      </c>
      <c r="G161" s="146">
        <v>70.64</v>
      </c>
      <c r="H161" s="146">
        <f t="shared" ref="H161:H172" si="14">G161*$F$5+G161</f>
        <v>88.3</v>
      </c>
      <c r="I161" s="158">
        <f t="shared" ref="I161:I172" si="15">F161*H161</f>
        <v>1951.43</v>
      </c>
    </row>
    <row r="162" spans="1:9" s="159" customFormat="1">
      <c r="A162" s="154" t="s">
        <v>931</v>
      </c>
      <c r="B162" s="155">
        <v>87650</v>
      </c>
      <c r="C162" s="156" t="s">
        <v>10</v>
      </c>
      <c r="D162" s="157" t="s">
        <v>227</v>
      </c>
      <c r="E162" s="155" t="s">
        <v>12</v>
      </c>
      <c r="F162" s="198">
        <v>810.81</v>
      </c>
      <c r="G162" s="146">
        <v>23.551000000000002</v>
      </c>
      <c r="H162" s="146">
        <f t="shared" si="14"/>
        <v>29.438750000000002</v>
      </c>
      <c r="I162" s="158">
        <f t="shared" si="15"/>
        <v>23869.232887500002</v>
      </c>
    </row>
    <row r="163" spans="1:9" s="159" customFormat="1">
      <c r="A163" s="154" t="s">
        <v>932</v>
      </c>
      <c r="B163" s="155" t="s">
        <v>228</v>
      </c>
      <c r="C163" s="156" t="s">
        <v>10</v>
      </c>
      <c r="D163" s="157" t="s">
        <v>766</v>
      </c>
      <c r="E163" s="155" t="s">
        <v>12</v>
      </c>
      <c r="F163" s="198">
        <v>403.54</v>
      </c>
      <c r="G163" s="146">
        <v>46.353999999999999</v>
      </c>
      <c r="H163" s="146">
        <f t="shared" si="14"/>
        <v>57.942499999999995</v>
      </c>
      <c r="I163" s="158">
        <f t="shared" si="15"/>
        <v>23382.116449999998</v>
      </c>
    </row>
    <row r="164" spans="1:9" s="159" customFormat="1">
      <c r="A164" s="154" t="s">
        <v>933</v>
      </c>
      <c r="B164" s="155">
        <v>72815</v>
      </c>
      <c r="C164" s="156" t="s">
        <v>10</v>
      </c>
      <c r="D164" s="157" t="s">
        <v>230</v>
      </c>
      <c r="E164" s="155" t="s">
        <v>12</v>
      </c>
      <c r="F164" s="198">
        <v>37.42</v>
      </c>
      <c r="G164" s="146">
        <v>41.745000000000005</v>
      </c>
      <c r="H164" s="146">
        <f t="shared" si="14"/>
        <v>52.181250000000006</v>
      </c>
      <c r="I164" s="158">
        <f t="shared" si="15"/>
        <v>1952.6223750000004</v>
      </c>
    </row>
    <row r="165" spans="1:9" s="159" customFormat="1">
      <c r="A165" s="154" t="s">
        <v>934</v>
      </c>
      <c r="B165" s="155">
        <v>87251</v>
      </c>
      <c r="C165" s="156" t="s">
        <v>10</v>
      </c>
      <c r="D165" s="157" t="s">
        <v>232</v>
      </c>
      <c r="E165" s="155" t="s">
        <v>12</v>
      </c>
      <c r="F165" s="198">
        <v>148.30000000000001</v>
      </c>
      <c r="G165" s="146">
        <v>25.135000000000002</v>
      </c>
      <c r="H165" s="146">
        <f t="shared" si="14"/>
        <v>31.418750000000003</v>
      </c>
      <c r="I165" s="158">
        <f t="shared" si="15"/>
        <v>4659.4006250000011</v>
      </c>
    </row>
    <row r="166" spans="1:9" s="159" customFormat="1">
      <c r="A166" s="154" t="s">
        <v>935</v>
      </c>
      <c r="B166" s="155">
        <v>87257</v>
      </c>
      <c r="C166" s="156" t="s">
        <v>10</v>
      </c>
      <c r="D166" s="157" t="s">
        <v>234</v>
      </c>
      <c r="E166" s="155" t="s">
        <v>12</v>
      </c>
      <c r="F166" s="198">
        <v>42.6</v>
      </c>
      <c r="G166" s="146">
        <v>43.812999999999995</v>
      </c>
      <c r="H166" s="146">
        <f t="shared" si="14"/>
        <v>54.766249999999992</v>
      </c>
      <c r="I166" s="158">
        <f t="shared" si="15"/>
        <v>2333.04225</v>
      </c>
    </row>
    <row r="167" spans="1:9" s="159" customFormat="1">
      <c r="A167" s="154" t="s">
        <v>936</v>
      </c>
      <c r="B167" s="156">
        <v>98673</v>
      </c>
      <c r="C167" s="156" t="s">
        <v>10</v>
      </c>
      <c r="D167" s="157" t="s">
        <v>236</v>
      </c>
      <c r="E167" s="155" t="s">
        <v>12</v>
      </c>
      <c r="F167" s="198">
        <v>216.37</v>
      </c>
      <c r="G167" s="146">
        <v>95</v>
      </c>
      <c r="H167" s="146">
        <f t="shared" si="14"/>
        <v>118.75</v>
      </c>
      <c r="I167" s="158">
        <f t="shared" si="15"/>
        <v>25693.9375</v>
      </c>
    </row>
    <row r="168" spans="1:9" s="159" customFormat="1" ht="31.5">
      <c r="A168" s="154" t="s">
        <v>937</v>
      </c>
      <c r="B168" s="155"/>
      <c r="C168" s="156" t="s">
        <v>1322</v>
      </c>
      <c r="D168" s="157" t="s">
        <v>767</v>
      </c>
      <c r="E168" s="155" t="s">
        <v>12</v>
      </c>
      <c r="F168" s="198">
        <v>18.09</v>
      </c>
      <c r="G168" s="146">
        <v>135</v>
      </c>
      <c r="H168" s="146">
        <f t="shared" si="14"/>
        <v>168.75</v>
      </c>
      <c r="I168" s="158">
        <f t="shared" si="15"/>
        <v>3052.6875</v>
      </c>
    </row>
    <row r="169" spans="1:9" s="159" customFormat="1" ht="31.5">
      <c r="A169" s="154" t="s">
        <v>938</v>
      </c>
      <c r="B169" s="155"/>
      <c r="C169" s="156" t="s">
        <v>1322</v>
      </c>
      <c r="D169" s="157" t="s">
        <v>768</v>
      </c>
      <c r="E169" s="155" t="s">
        <v>12</v>
      </c>
      <c r="F169" s="198">
        <v>20.43</v>
      </c>
      <c r="G169" s="146">
        <v>135</v>
      </c>
      <c r="H169" s="146">
        <f t="shared" si="14"/>
        <v>168.75</v>
      </c>
      <c r="I169" s="158">
        <f t="shared" si="15"/>
        <v>3447.5625</v>
      </c>
    </row>
    <row r="170" spans="1:9" s="159" customFormat="1">
      <c r="A170" s="154" t="s">
        <v>939</v>
      </c>
      <c r="B170" s="155">
        <v>98689</v>
      </c>
      <c r="C170" s="156" t="s">
        <v>10</v>
      </c>
      <c r="D170" s="157" t="s">
        <v>242</v>
      </c>
      <c r="E170" s="155" t="s">
        <v>29</v>
      </c>
      <c r="F170" s="198">
        <v>19.88</v>
      </c>
      <c r="G170" s="146">
        <v>59.42</v>
      </c>
      <c r="H170" s="146">
        <f t="shared" si="14"/>
        <v>74.275000000000006</v>
      </c>
      <c r="I170" s="158">
        <f t="shared" si="15"/>
        <v>1476.587</v>
      </c>
    </row>
    <row r="171" spans="1:9" s="159" customFormat="1">
      <c r="A171" s="154" t="s">
        <v>940</v>
      </c>
      <c r="B171" s="155">
        <v>98689</v>
      </c>
      <c r="C171" s="156" t="s">
        <v>10</v>
      </c>
      <c r="D171" s="157" t="s">
        <v>244</v>
      </c>
      <c r="E171" s="155" t="s">
        <v>29</v>
      </c>
      <c r="F171" s="198">
        <v>33.479999999999997</v>
      </c>
      <c r="G171" s="146">
        <v>59.42</v>
      </c>
      <c r="H171" s="146">
        <f t="shared" si="14"/>
        <v>74.275000000000006</v>
      </c>
      <c r="I171" s="158">
        <f t="shared" si="15"/>
        <v>2486.7269999999999</v>
      </c>
    </row>
    <row r="172" spans="1:9" s="159" customFormat="1">
      <c r="A172" s="154" t="s">
        <v>941</v>
      </c>
      <c r="B172" s="155">
        <v>98689</v>
      </c>
      <c r="C172" s="156" t="s">
        <v>10</v>
      </c>
      <c r="D172" s="157" t="s">
        <v>247</v>
      </c>
      <c r="E172" s="155" t="s">
        <v>29</v>
      </c>
      <c r="F172" s="198">
        <v>1.77</v>
      </c>
      <c r="G172" s="146">
        <v>59.42</v>
      </c>
      <c r="H172" s="146">
        <f t="shared" si="14"/>
        <v>74.275000000000006</v>
      </c>
      <c r="I172" s="158">
        <f t="shared" si="15"/>
        <v>131.46675000000002</v>
      </c>
    </row>
    <row r="173" spans="1:9">
      <c r="A173" s="263"/>
      <c r="B173" s="264"/>
      <c r="C173" s="265"/>
      <c r="D173" s="152"/>
      <c r="E173" s="279"/>
      <c r="F173" s="264"/>
      <c r="G173" s="264"/>
      <c r="H173" s="264"/>
      <c r="I173" s="280"/>
    </row>
    <row r="174" spans="1:9">
      <c r="A174" s="142" t="s">
        <v>942</v>
      </c>
      <c r="B174" s="143" t="s">
        <v>250</v>
      </c>
      <c r="C174" s="144" t="s">
        <v>10</v>
      </c>
      <c r="D174" s="153" t="s">
        <v>251</v>
      </c>
      <c r="E174" s="143" t="s">
        <v>12</v>
      </c>
      <c r="F174" s="208">
        <v>241.48</v>
      </c>
      <c r="G174" s="146">
        <v>32.736000000000004</v>
      </c>
      <c r="H174" s="147">
        <f t="shared" ref="H174:H181" si="16">G174*$F$5+G174</f>
        <v>40.92</v>
      </c>
      <c r="I174" s="148">
        <f t="shared" ref="I174:I181" si="17">F174*H174</f>
        <v>9881.3616000000002</v>
      </c>
    </row>
    <row r="175" spans="1:9">
      <c r="A175" s="142" t="s">
        <v>943</v>
      </c>
      <c r="B175" s="143" t="s">
        <v>224</v>
      </c>
      <c r="C175" s="144" t="s">
        <v>10</v>
      </c>
      <c r="D175" s="153" t="s">
        <v>253</v>
      </c>
      <c r="E175" s="143" t="s">
        <v>12</v>
      </c>
      <c r="F175" s="208">
        <v>17.38</v>
      </c>
      <c r="G175" s="146">
        <v>28.071999999999999</v>
      </c>
      <c r="H175" s="147">
        <f t="shared" si="16"/>
        <v>35.089999999999996</v>
      </c>
      <c r="I175" s="148">
        <f t="shared" si="17"/>
        <v>609.86419999999987</v>
      </c>
    </row>
    <row r="176" spans="1:9" ht="31.5">
      <c r="A176" s="142" t="s">
        <v>944</v>
      </c>
      <c r="B176" s="143" t="s">
        <v>255</v>
      </c>
      <c r="C176" s="144" t="s">
        <v>10</v>
      </c>
      <c r="D176" s="153" t="s">
        <v>769</v>
      </c>
      <c r="E176" s="143" t="s">
        <v>12</v>
      </c>
      <c r="F176" s="208">
        <v>27.74</v>
      </c>
      <c r="G176" s="146">
        <v>58.509</v>
      </c>
      <c r="H176" s="147">
        <f t="shared" si="16"/>
        <v>73.136250000000004</v>
      </c>
      <c r="I176" s="148">
        <f t="shared" si="17"/>
        <v>2028.799575</v>
      </c>
    </row>
    <row r="177" spans="1:9">
      <c r="A177" s="142" t="s">
        <v>945</v>
      </c>
      <c r="B177" s="143">
        <v>36178</v>
      </c>
      <c r="C177" s="144" t="s">
        <v>1277</v>
      </c>
      <c r="D177" s="153" t="s">
        <v>258</v>
      </c>
      <c r="E177" s="143" t="s">
        <v>12</v>
      </c>
      <c r="F177" s="208">
        <v>3.51</v>
      </c>
      <c r="G177" s="146">
        <v>59.15</v>
      </c>
      <c r="H177" s="147">
        <f t="shared" si="16"/>
        <v>73.9375</v>
      </c>
      <c r="I177" s="148">
        <f t="shared" si="17"/>
        <v>259.520625</v>
      </c>
    </row>
    <row r="178" spans="1:9">
      <c r="A178" s="142" t="s">
        <v>946</v>
      </c>
      <c r="B178" s="143">
        <v>36178</v>
      </c>
      <c r="C178" s="144" t="s">
        <v>1277</v>
      </c>
      <c r="D178" s="153" t="s">
        <v>260</v>
      </c>
      <c r="E178" s="143" t="s">
        <v>12</v>
      </c>
      <c r="F178" s="208">
        <v>1.89</v>
      </c>
      <c r="G178" s="146">
        <v>59.15</v>
      </c>
      <c r="H178" s="147">
        <f t="shared" si="16"/>
        <v>73.9375</v>
      </c>
      <c r="I178" s="148">
        <f t="shared" si="17"/>
        <v>139.74187499999999</v>
      </c>
    </row>
    <row r="179" spans="1:9">
      <c r="A179" s="142" t="s">
        <v>947</v>
      </c>
      <c r="B179" s="143" t="s">
        <v>262</v>
      </c>
      <c r="C179" s="144" t="s">
        <v>10</v>
      </c>
      <c r="D179" s="153" t="s">
        <v>770</v>
      </c>
      <c r="E179" s="143" t="s">
        <v>29</v>
      </c>
      <c r="F179" s="208">
        <v>15.3</v>
      </c>
      <c r="G179" s="146">
        <v>37.664000000000001</v>
      </c>
      <c r="H179" s="147">
        <f t="shared" si="16"/>
        <v>47.08</v>
      </c>
      <c r="I179" s="148">
        <f t="shared" si="17"/>
        <v>720.32399999999996</v>
      </c>
    </row>
    <row r="180" spans="1:9">
      <c r="A180" s="142" t="s">
        <v>948</v>
      </c>
      <c r="B180" s="143">
        <v>73692</v>
      </c>
      <c r="C180" s="144" t="s">
        <v>10</v>
      </c>
      <c r="D180" s="153" t="s">
        <v>264</v>
      </c>
      <c r="E180" s="143" t="s">
        <v>37</v>
      </c>
      <c r="F180" s="208">
        <v>6</v>
      </c>
      <c r="G180" s="146">
        <v>94.225999999999999</v>
      </c>
      <c r="H180" s="147">
        <f t="shared" si="16"/>
        <v>117.7825</v>
      </c>
      <c r="I180" s="148">
        <f t="shared" si="17"/>
        <v>706.69499999999994</v>
      </c>
    </row>
    <row r="181" spans="1:9">
      <c r="A181" s="142" t="s">
        <v>949</v>
      </c>
      <c r="B181" s="143" t="s">
        <v>265</v>
      </c>
      <c r="C181" s="144" t="s">
        <v>10</v>
      </c>
      <c r="D181" s="153" t="s">
        <v>266</v>
      </c>
      <c r="E181" s="143" t="s">
        <v>12</v>
      </c>
      <c r="F181" s="208">
        <v>331.98</v>
      </c>
      <c r="G181" s="146">
        <v>10.384</v>
      </c>
      <c r="H181" s="147">
        <f t="shared" si="16"/>
        <v>12.98</v>
      </c>
      <c r="I181" s="148">
        <f t="shared" si="17"/>
        <v>4309.1004000000003</v>
      </c>
    </row>
    <row r="182" spans="1:9">
      <c r="A182" s="281" t="s">
        <v>34</v>
      </c>
      <c r="B182" s="282"/>
      <c r="C182" s="282"/>
      <c r="D182" s="282"/>
      <c r="E182" s="282"/>
      <c r="F182" s="282"/>
      <c r="G182" s="282"/>
      <c r="H182" s="202">
        <f>I182/$I$5</f>
        <v>9.7848633325500825E-2</v>
      </c>
      <c r="I182" s="148">
        <f>SUM(I161:I181)</f>
        <v>113092.22011250001</v>
      </c>
    </row>
    <row r="183" spans="1:9">
      <c r="A183" s="149">
        <v>11</v>
      </c>
      <c r="B183" s="266"/>
      <c r="C183" s="267"/>
      <c r="D183" s="140" t="s">
        <v>268</v>
      </c>
      <c r="E183" s="266"/>
      <c r="F183" s="289"/>
      <c r="G183" s="289"/>
      <c r="H183" s="267"/>
      <c r="I183" s="150">
        <f>I190</f>
        <v>72433.981187500001</v>
      </c>
    </row>
    <row r="184" spans="1:9" s="159" customFormat="1">
      <c r="A184" s="154" t="s">
        <v>950</v>
      </c>
      <c r="B184" s="155" t="s">
        <v>1278</v>
      </c>
      <c r="C184" s="156" t="s">
        <v>10</v>
      </c>
      <c r="D184" s="157" t="s">
        <v>270</v>
      </c>
      <c r="E184" s="155" t="s">
        <v>12</v>
      </c>
      <c r="F184" s="227">
        <v>1530.66</v>
      </c>
      <c r="G184" s="146">
        <v>17</v>
      </c>
      <c r="H184" s="146">
        <f t="shared" ref="H184:H189" si="18">G184*$F$5+G184</f>
        <v>21.25</v>
      </c>
      <c r="I184" s="158">
        <f t="shared" ref="I184:I189" si="19">F184*H184</f>
        <v>32526.525000000001</v>
      </c>
    </row>
    <row r="185" spans="1:9">
      <c r="A185" s="142" t="s">
        <v>951</v>
      </c>
      <c r="B185" s="143">
        <v>88489</v>
      </c>
      <c r="C185" s="144" t="s">
        <v>10</v>
      </c>
      <c r="D185" s="153" t="s">
        <v>271</v>
      </c>
      <c r="E185" s="143" t="s">
        <v>12</v>
      </c>
      <c r="F185" s="210">
        <v>2051.14</v>
      </c>
      <c r="G185" s="146">
        <v>9.625</v>
      </c>
      <c r="H185" s="147">
        <f t="shared" si="18"/>
        <v>12.03125</v>
      </c>
      <c r="I185" s="148">
        <f t="shared" si="19"/>
        <v>24677.778124999997</v>
      </c>
    </row>
    <row r="186" spans="1:9">
      <c r="A186" s="142" t="s">
        <v>952</v>
      </c>
      <c r="B186" s="143">
        <v>88486</v>
      </c>
      <c r="C186" s="144" t="s">
        <v>10</v>
      </c>
      <c r="D186" s="153" t="s">
        <v>273</v>
      </c>
      <c r="E186" s="143" t="s">
        <v>12</v>
      </c>
      <c r="F186" s="207">
        <v>704.15</v>
      </c>
      <c r="G186" s="146">
        <v>8.4919999999999991</v>
      </c>
      <c r="H186" s="147">
        <f t="shared" si="18"/>
        <v>10.614999999999998</v>
      </c>
      <c r="I186" s="148">
        <f t="shared" si="19"/>
        <v>7474.5522499999988</v>
      </c>
    </row>
    <row r="187" spans="1:9">
      <c r="A187" s="142" t="s">
        <v>953</v>
      </c>
      <c r="B187" s="143" t="s">
        <v>275</v>
      </c>
      <c r="C187" s="144" t="s">
        <v>10</v>
      </c>
      <c r="D187" s="153" t="s">
        <v>276</v>
      </c>
      <c r="E187" s="143" t="s">
        <v>12</v>
      </c>
      <c r="F187" s="207">
        <v>78.12</v>
      </c>
      <c r="G187" s="146">
        <v>22.021999999999998</v>
      </c>
      <c r="H187" s="147">
        <f t="shared" si="18"/>
        <v>27.527499999999996</v>
      </c>
      <c r="I187" s="148">
        <f t="shared" si="19"/>
        <v>2150.4483</v>
      </c>
    </row>
    <row r="188" spans="1:9">
      <c r="A188" s="142" t="s">
        <v>954</v>
      </c>
      <c r="B188" s="143" t="s">
        <v>278</v>
      </c>
      <c r="C188" s="144" t="s">
        <v>10</v>
      </c>
      <c r="D188" s="153" t="s">
        <v>279</v>
      </c>
      <c r="E188" s="143" t="s">
        <v>12</v>
      </c>
      <c r="F188" s="207">
        <v>10.36</v>
      </c>
      <c r="G188" s="146">
        <v>22.110000000000003</v>
      </c>
      <c r="H188" s="147">
        <f t="shared" si="18"/>
        <v>27.637500000000003</v>
      </c>
      <c r="I188" s="148">
        <f t="shared" si="19"/>
        <v>286.3245</v>
      </c>
    </row>
    <row r="189" spans="1:9">
      <c r="A189" s="142" t="s">
        <v>955</v>
      </c>
      <c r="B189" s="143">
        <v>79460</v>
      </c>
      <c r="C189" s="144" t="s">
        <v>10</v>
      </c>
      <c r="D189" s="153" t="s">
        <v>281</v>
      </c>
      <c r="E189" s="143" t="s">
        <v>12</v>
      </c>
      <c r="F189" s="207">
        <v>109.17</v>
      </c>
      <c r="G189" s="146">
        <v>38.972999999999999</v>
      </c>
      <c r="H189" s="147">
        <f t="shared" si="18"/>
        <v>48.716250000000002</v>
      </c>
      <c r="I189" s="148">
        <f t="shared" si="19"/>
        <v>5318.3530125000007</v>
      </c>
    </row>
    <row r="190" spans="1:9">
      <c r="A190" s="281" t="s">
        <v>34</v>
      </c>
      <c r="B190" s="282"/>
      <c r="C190" s="282"/>
      <c r="D190" s="282"/>
      <c r="E190" s="282"/>
      <c r="F190" s="282"/>
      <c r="G190" s="282"/>
      <c r="H190" s="202">
        <f>I190/$I$5</f>
        <v>6.2670677598082883E-2</v>
      </c>
      <c r="I190" s="148">
        <f>SUM(I184:I189)</f>
        <v>72433.981187500001</v>
      </c>
    </row>
    <row r="191" spans="1:9">
      <c r="A191" s="149">
        <v>12</v>
      </c>
      <c r="B191" s="266"/>
      <c r="C191" s="267"/>
      <c r="D191" s="140" t="s">
        <v>292</v>
      </c>
      <c r="E191" s="266"/>
      <c r="F191" s="289"/>
      <c r="G191" s="289"/>
      <c r="H191" s="267"/>
      <c r="I191" s="150">
        <f>I247</f>
        <v>18140.445812500002</v>
      </c>
    </row>
    <row r="192" spans="1:9">
      <c r="A192" s="263"/>
      <c r="B192" s="264"/>
      <c r="C192" s="265"/>
      <c r="D192" s="152" t="s">
        <v>293</v>
      </c>
      <c r="E192" s="279"/>
      <c r="F192" s="264"/>
      <c r="G192" s="264"/>
      <c r="H192" s="264"/>
      <c r="I192" s="280"/>
    </row>
    <row r="193" spans="1:9">
      <c r="A193" s="142" t="s">
        <v>960</v>
      </c>
      <c r="B193" s="143"/>
      <c r="C193" s="144" t="s">
        <v>1322</v>
      </c>
      <c r="D193" s="153" t="s">
        <v>294</v>
      </c>
      <c r="E193" s="143" t="s">
        <v>0</v>
      </c>
      <c r="F193" s="208">
        <v>14</v>
      </c>
      <c r="G193" s="146">
        <v>104.28</v>
      </c>
      <c r="H193" s="147">
        <f t="shared" ref="H193:H237" si="20">G193*$F$5+G193</f>
        <v>130.35</v>
      </c>
      <c r="I193" s="148">
        <f t="shared" ref="I193:I246" si="21">F193*H193</f>
        <v>1824.8999999999999</v>
      </c>
    </row>
    <row r="194" spans="1:9" s="159" customFormat="1">
      <c r="A194" s="154" t="s">
        <v>961</v>
      </c>
      <c r="B194" s="155">
        <v>86884</v>
      </c>
      <c r="C194" s="156" t="s">
        <v>10</v>
      </c>
      <c r="D194" s="157" t="s">
        <v>296</v>
      </c>
      <c r="E194" s="155" t="s">
        <v>0</v>
      </c>
      <c r="F194" s="198">
        <v>23</v>
      </c>
      <c r="G194" s="146">
        <v>5.577</v>
      </c>
      <c r="H194" s="146">
        <f t="shared" si="20"/>
        <v>6.9712499999999995</v>
      </c>
      <c r="I194" s="158">
        <f t="shared" si="21"/>
        <v>160.33874999999998</v>
      </c>
    </row>
    <row r="195" spans="1:9" s="159" customFormat="1">
      <c r="A195" s="154" t="s">
        <v>962</v>
      </c>
      <c r="B195" s="155"/>
      <c r="C195" s="156" t="s">
        <v>1322</v>
      </c>
      <c r="D195" s="157" t="s">
        <v>298</v>
      </c>
      <c r="E195" s="155" t="s">
        <v>0</v>
      </c>
      <c r="F195" s="198">
        <v>14</v>
      </c>
      <c r="G195" s="146">
        <v>24.639999999999997</v>
      </c>
      <c r="H195" s="146">
        <f t="shared" si="20"/>
        <v>30.799999999999997</v>
      </c>
      <c r="I195" s="158">
        <f t="shared" si="21"/>
        <v>431.19999999999993</v>
      </c>
    </row>
    <row r="196" spans="1:9" s="159" customFormat="1">
      <c r="A196" s="154" t="s">
        <v>963</v>
      </c>
      <c r="B196" s="155"/>
      <c r="C196" s="156" t="s">
        <v>1322</v>
      </c>
      <c r="D196" s="157" t="s">
        <v>299</v>
      </c>
      <c r="E196" s="155" t="s">
        <v>0</v>
      </c>
      <c r="F196" s="198">
        <v>14</v>
      </c>
      <c r="G196" s="146">
        <v>22</v>
      </c>
      <c r="H196" s="146">
        <f t="shared" si="20"/>
        <v>27.5</v>
      </c>
      <c r="I196" s="158">
        <f t="shared" si="21"/>
        <v>385</v>
      </c>
    </row>
    <row r="197" spans="1:9">
      <c r="A197" s="142" t="s">
        <v>964</v>
      </c>
      <c r="B197" s="143">
        <v>89424</v>
      </c>
      <c r="C197" s="144" t="s">
        <v>10</v>
      </c>
      <c r="D197" s="153" t="s">
        <v>300</v>
      </c>
      <c r="E197" s="143" t="s">
        <v>0</v>
      </c>
      <c r="F197" s="208">
        <v>0</v>
      </c>
      <c r="G197" s="146">
        <v>2.8820000000000001</v>
      </c>
      <c r="H197" s="147">
        <f t="shared" si="20"/>
        <v>3.6025</v>
      </c>
      <c r="I197" s="148">
        <f t="shared" si="21"/>
        <v>0</v>
      </c>
    </row>
    <row r="198" spans="1:9">
      <c r="A198" s="142" t="s">
        <v>965</v>
      </c>
      <c r="B198" s="143"/>
      <c r="C198" s="144" t="s">
        <v>1322</v>
      </c>
      <c r="D198" s="153" t="s">
        <v>302</v>
      </c>
      <c r="E198" s="143" t="s">
        <v>0</v>
      </c>
      <c r="F198" s="208">
        <v>0</v>
      </c>
      <c r="G198" s="146">
        <v>0.93499999999999994</v>
      </c>
      <c r="H198" s="147">
        <f t="shared" si="20"/>
        <v>1.16875</v>
      </c>
      <c r="I198" s="148">
        <f t="shared" si="21"/>
        <v>0</v>
      </c>
    </row>
    <row r="199" spans="1:9">
      <c r="A199" s="142" t="s">
        <v>966</v>
      </c>
      <c r="B199" s="143">
        <v>72794</v>
      </c>
      <c r="C199" s="144" t="s">
        <v>10</v>
      </c>
      <c r="D199" s="153" t="s">
        <v>771</v>
      </c>
      <c r="E199" s="143" t="s">
        <v>0</v>
      </c>
      <c r="F199" s="208">
        <v>4</v>
      </c>
      <c r="G199" s="146">
        <v>103.43300000000001</v>
      </c>
      <c r="H199" s="147">
        <f t="shared" si="20"/>
        <v>129.29125000000002</v>
      </c>
      <c r="I199" s="148">
        <f t="shared" si="21"/>
        <v>517.16500000000008</v>
      </c>
    </row>
    <row r="200" spans="1:9">
      <c r="A200" s="142" t="s">
        <v>967</v>
      </c>
      <c r="B200" s="143">
        <v>72789</v>
      </c>
      <c r="C200" s="144" t="s">
        <v>10</v>
      </c>
      <c r="D200" s="153" t="s">
        <v>772</v>
      </c>
      <c r="E200" s="143" t="s">
        <v>0</v>
      </c>
      <c r="F200" s="208">
        <v>2</v>
      </c>
      <c r="G200" s="146">
        <v>9.8339999999999996</v>
      </c>
      <c r="H200" s="147">
        <f t="shared" si="20"/>
        <v>12.2925</v>
      </c>
      <c r="I200" s="148">
        <f t="shared" si="21"/>
        <v>24.585000000000001</v>
      </c>
    </row>
    <row r="201" spans="1:9">
      <c r="A201" s="142" t="s">
        <v>968</v>
      </c>
      <c r="B201" s="143">
        <v>89538</v>
      </c>
      <c r="C201" s="144" t="s">
        <v>10</v>
      </c>
      <c r="D201" s="153" t="s">
        <v>773</v>
      </c>
      <c r="E201" s="143" t="s">
        <v>0</v>
      </c>
      <c r="F201" s="208">
        <v>0</v>
      </c>
      <c r="G201" s="146">
        <v>2.343</v>
      </c>
      <c r="H201" s="147">
        <f t="shared" si="20"/>
        <v>2.92875</v>
      </c>
      <c r="I201" s="148">
        <f t="shared" si="21"/>
        <v>0</v>
      </c>
    </row>
    <row r="202" spans="1:9">
      <c r="A202" s="142" t="s">
        <v>969</v>
      </c>
      <c r="B202" s="143">
        <v>89538</v>
      </c>
      <c r="C202" s="144" t="s">
        <v>10</v>
      </c>
      <c r="D202" s="153" t="s">
        <v>774</v>
      </c>
      <c r="E202" s="143" t="s">
        <v>0</v>
      </c>
      <c r="F202" s="208">
        <v>0</v>
      </c>
      <c r="G202" s="146">
        <v>2.343</v>
      </c>
      <c r="H202" s="147">
        <f t="shared" si="20"/>
        <v>2.92875</v>
      </c>
      <c r="I202" s="148">
        <f t="shared" si="21"/>
        <v>0</v>
      </c>
    </row>
    <row r="203" spans="1:9">
      <c r="A203" s="142" t="s">
        <v>970</v>
      </c>
      <c r="B203" s="143">
        <v>89596</v>
      </c>
      <c r="C203" s="144" t="s">
        <v>10</v>
      </c>
      <c r="D203" s="153" t="s">
        <v>775</v>
      </c>
      <c r="E203" s="143" t="s">
        <v>0</v>
      </c>
      <c r="F203" s="208">
        <v>0</v>
      </c>
      <c r="G203" s="146">
        <v>6.1710000000000003</v>
      </c>
      <c r="H203" s="147">
        <f t="shared" si="20"/>
        <v>7.7137500000000001</v>
      </c>
      <c r="I203" s="148">
        <f t="shared" si="21"/>
        <v>0</v>
      </c>
    </row>
    <row r="204" spans="1:9">
      <c r="A204" s="142" t="s">
        <v>971</v>
      </c>
      <c r="B204" s="143">
        <v>89610</v>
      </c>
      <c r="C204" s="144" t="s">
        <v>10</v>
      </c>
      <c r="D204" s="153" t="s">
        <v>776</v>
      </c>
      <c r="E204" s="143" t="s">
        <v>0</v>
      </c>
      <c r="F204" s="208">
        <v>10</v>
      </c>
      <c r="G204" s="146">
        <v>10.868</v>
      </c>
      <c r="H204" s="147">
        <f t="shared" si="20"/>
        <v>13.585000000000001</v>
      </c>
      <c r="I204" s="148">
        <f t="shared" si="21"/>
        <v>135.85000000000002</v>
      </c>
    </row>
    <row r="205" spans="1:9">
      <c r="A205" s="142" t="s">
        <v>972</v>
      </c>
      <c r="B205" s="143">
        <v>89613</v>
      </c>
      <c r="C205" s="144" t="s">
        <v>10</v>
      </c>
      <c r="D205" s="153" t="s">
        <v>777</v>
      </c>
      <c r="E205" s="143" t="s">
        <v>0</v>
      </c>
      <c r="F205" s="208">
        <v>12</v>
      </c>
      <c r="G205" s="146">
        <v>17.434999999999999</v>
      </c>
      <c r="H205" s="147">
        <f t="shared" si="20"/>
        <v>21.793749999999999</v>
      </c>
      <c r="I205" s="148">
        <f t="shared" si="21"/>
        <v>261.52499999999998</v>
      </c>
    </row>
    <row r="206" spans="1:9">
      <c r="A206" s="142" t="s">
        <v>973</v>
      </c>
      <c r="B206" s="143"/>
      <c r="C206" s="144" t="s">
        <v>1322</v>
      </c>
      <c r="D206" s="153" t="s">
        <v>307</v>
      </c>
      <c r="E206" s="143" t="s">
        <v>0</v>
      </c>
      <c r="F206" s="208">
        <v>0</v>
      </c>
      <c r="G206" s="146">
        <v>3.19</v>
      </c>
      <c r="H206" s="147">
        <f t="shared" si="20"/>
        <v>3.9874999999999998</v>
      </c>
      <c r="I206" s="148">
        <f t="shared" si="21"/>
        <v>0</v>
      </c>
    </row>
    <row r="207" spans="1:9">
      <c r="A207" s="142" t="s">
        <v>974</v>
      </c>
      <c r="B207" s="143"/>
      <c r="C207" s="144" t="s">
        <v>1322</v>
      </c>
      <c r="D207" s="153" t="s">
        <v>309</v>
      </c>
      <c r="E207" s="143" t="s">
        <v>0</v>
      </c>
      <c r="F207" s="208">
        <v>6</v>
      </c>
      <c r="G207" s="146">
        <v>3.5750000000000002</v>
      </c>
      <c r="H207" s="147">
        <f t="shared" si="20"/>
        <v>4.46875</v>
      </c>
      <c r="I207" s="148">
        <f t="shared" si="21"/>
        <v>26.8125</v>
      </c>
    </row>
    <row r="208" spans="1:9">
      <c r="A208" s="142" t="s">
        <v>975</v>
      </c>
      <c r="B208" s="143"/>
      <c r="C208" s="144" t="s">
        <v>1322</v>
      </c>
      <c r="D208" s="153" t="s">
        <v>310</v>
      </c>
      <c r="E208" s="143" t="s">
        <v>0</v>
      </c>
      <c r="F208" s="208">
        <v>0</v>
      </c>
      <c r="G208" s="146">
        <v>4.4000000000000004</v>
      </c>
      <c r="H208" s="147">
        <f t="shared" si="20"/>
        <v>5.5</v>
      </c>
      <c r="I208" s="148">
        <f t="shared" si="21"/>
        <v>0</v>
      </c>
    </row>
    <row r="209" spans="1:9">
      <c r="A209" s="142" t="s">
        <v>976</v>
      </c>
      <c r="B209" s="143"/>
      <c r="C209" s="144" t="s">
        <v>1322</v>
      </c>
      <c r="D209" s="153" t="s">
        <v>312</v>
      </c>
      <c r="E209" s="143" t="s">
        <v>0</v>
      </c>
      <c r="F209" s="208">
        <v>0</v>
      </c>
      <c r="G209" s="146">
        <v>4.95</v>
      </c>
      <c r="H209" s="147">
        <f t="shared" si="20"/>
        <v>6.1875</v>
      </c>
      <c r="I209" s="148">
        <f t="shared" si="21"/>
        <v>0</v>
      </c>
    </row>
    <row r="210" spans="1:9">
      <c r="A210" s="142" t="s">
        <v>977</v>
      </c>
      <c r="B210" s="143"/>
      <c r="C210" s="144" t="s">
        <v>1322</v>
      </c>
      <c r="D210" s="153" t="s">
        <v>313</v>
      </c>
      <c r="E210" s="143" t="s">
        <v>0</v>
      </c>
      <c r="F210" s="208">
        <v>3</v>
      </c>
      <c r="G210" s="146">
        <v>7.5900000000000007</v>
      </c>
      <c r="H210" s="147">
        <f t="shared" si="20"/>
        <v>9.4875000000000007</v>
      </c>
      <c r="I210" s="148">
        <f t="shared" si="21"/>
        <v>28.462500000000002</v>
      </c>
    </row>
    <row r="211" spans="1:9">
      <c r="A211" s="142" t="s">
        <v>978</v>
      </c>
      <c r="B211" s="143">
        <v>89359</v>
      </c>
      <c r="C211" s="144" t="s">
        <v>10</v>
      </c>
      <c r="D211" s="153" t="s">
        <v>314</v>
      </c>
      <c r="E211" s="143" t="s">
        <v>0</v>
      </c>
      <c r="F211" s="208">
        <v>0</v>
      </c>
      <c r="G211" s="146">
        <v>4.6859999999999999</v>
      </c>
      <c r="H211" s="147">
        <f t="shared" si="20"/>
        <v>5.8574999999999999</v>
      </c>
      <c r="I211" s="148">
        <f t="shared" si="21"/>
        <v>0</v>
      </c>
    </row>
    <row r="212" spans="1:9">
      <c r="A212" s="142" t="s">
        <v>979</v>
      </c>
      <c r="B212" s="143">
        <v>89485</v>
      </c>
      <c r="C212" s="144" t="s">
        <v>10</v>
      </c>
      <c r="D212" s="153" t="s">
        <v>315</v>
      </c>
      <c r="E212" s="143" t="s">
        <v>0</v>
      </c>
      <c r="F212" s="208">
        <v>0</v>
      </c>
      <c r="G212" s="146">
        <v>3.1019999999999999</v>
      </c>
      <c r="H212" s="147">
        <f t="shared" si="20"/>
        <v>3.8774999999999999</v>
      </c>
      <c r="I212" s="148">
        <f t="shared" si="21"/>
        <v>0</v>
      </c>
    </row>
    <row r="213" spans="1:9">
      <c r="A213" s="142" t="s">
        <v>980</v>
      </c>
      <c r="B213" s="143">
        <v>89502</v>
      </c>
      <c r="C213" s="144" t="s">
        <v>10</v>
      </c>
      <c r="D213" s="153" t="s">
        <v>316</v>
      </c>
      <c r="E213" s="143" t="s">
        <v>0</v>
      </c>
      <c r="F213" s="208">
        <v>0</v>
      </c>
      <c r="G213" s="146">
        <v>8.0849999999999991</v>
      </c>
      <c r="H213" s="147">
        <f t="shared" si="20"/>
        <v>10.106249999999999</v>
      </c>
      <c r="I213" s="148">
        <f t="shared" si="21"/>
        <v>0</v>
      </c>
    </row>
    <row r="214" spans="1:9">
      <c r="A214" s="142" t="s">
        <v>981</v>
      </c>
      <c r="B214" s="143">
        <v>89515</v>
      </c>
      <c r="C214" s="144" t="s">
        <v>10</v>
      </c>
      <c r="D214" s="153" t="s">
        <v>317</v>
      </c>
      <c r="E214" s="143" t="s">
        <v>0</v>
      </c>
      <c r="F214" s="208">
        <v>12</v>
      </c>
      <c r="G214" s="146">
        <v>36.311</v>
      </c>
      <c r="H214" s="147">
        <f t="shared" si="20"/>
        <v>45.388750000000002</v>
      </c>
      <c r="I214" s="148">
        <f t="shared" si="21"/>
        <v>544.66499999999996</v>
      </c>
    </row>
    <row r="215" spans="1:9">
      <c r="A215" s="142" t="s">
        <v>982</v>
      </c>
      <c r="B215" s="143">
        <v>89358</v>
      </c>
      <c r="C215" s="144" t="s">
        <v>10</v>
      </c>
      <c r="D215" s="153" t="s">
        <v>318</v>
      </c>
      <c r="E215" s="143" t="s">
        <v>0</v>
      </c>
      <c r="F215" s="208">
        <v>0</v>
      </c>
      <c r="G215" s="146">
        <v>4.5869999999999997</v>
      </c>
      <c r="H215" s="147">
        <f t="shared" si="20"/>
        <v>5.7337499999999997</v>
      </c>
      <c r="I215" s="148">
        <f t="shared" si="21"/>
        <v>0</v>
      </c>
    </row>
    <row r="216" spans="1:9">
      <c r="A216" s="142" t="s">
        <v>983</v>
      </c>
      <c r="B216" s="143">
        <v>89362</v>
      </c>
      <c r="C216" s="144" t="s">
        <v>10</v>
      </c>
      <c r="D216" s="153" t="s">
        <v>319</v>
      </c>
      <c r="E216" s="143" t="s">
        <v>0</v>
      </c>
      <c r="F216" s="208">
        <v>0</v>
      </c>
      <c r="G216" s="146">
        <v>5.3900000000000006</v>
      </c>
      <c r="H216" s="147">
        <f t="shared" si="20"/>
        <v>6.7375000000000007</v>
      </c>
      <c r="I216" s="148">
        <f t="shared" si="21"/>
        <v>0</v>
      </c>
    </row>
    <row r="217" spans="1:9">
      <c r="A217" s="142" t="s">
        <v>984</v>
      </c>
      <c r="B217" s="143">
        <v>89501</v>
      </c>
      <c r="C217" s="144" t="s">
        <v>10</v>
      </c>
      <c r="D217" s="153" t="s">
        <v>321</v>
      </c>
      <c r="E217" s="143" t="s">
        <v>0</v>
      </c>
      <c r="F217" s="208">
        <v>0</v>
      </c>
      <c r="G217" s="146">
        <v>7.2270000000000003</v>
      </c>
      <c r="H217" s="147">
        <f t="shared" si="20"/>
        <v>9.0337500000000013</v>
      </c>
      <c r="I217" s="148">
        <f t="shared" si="21"/>
        <v>0</v>
      </c>
    </row>
    <row r="218" spans="1:9">
      <c r="A218" s="142" t="s">
        <v>985</v>
      </c>
      <c r="B218" s="143">
        <v>89505</v>
      </c>
      <c r="C218" s="144" t="s">
        <v>10</v>
      </c>
      <c r="D218" s="153" t="s">
        <v>322</v>
      </c>
      <c r="E218" s="143" t="s">
        <v>0</v>
      </c>
      <c r="F218" s="208">
        <v>2</v>
      </c>
      <c r="G218" s="146">
        <v>17.721</v>
      </c>
      <c r="H218" s="147">
        <f t="shared" si="20"/>
        <v>22.151250000000001</v>
      </c>
      <c r="I218" s="148">
        <f t="shared" si="21"/>
        <v>44.302500000000002</v>
      </c>
    </row>
    <row r="219" spans="1:9">
      <c r="A219" s="142" t="s">
        <v>986</v>
      </c>
      <c r="B219" s="143">
        <v>89521</v>
      </c>
      <c r="C219" s="144" t="s">
        <v>10</v>
      </c>
      <c r="D219" s="153" t="s">
        <v>323</v>
      </c>
      <c r="E219" s="143" t="s">
        <v>0</v>
      </c>
      <c r="F219" s="208">
        <v>30</v>
      </c>
      <c r="G219" s="146">
        <v>52.260999999999996</v>
      </c>
      <c r="H219" s="147">
        <f t="shared" si="20"/>
        <v>65.326249999999987</v>
      </c>
      <c r="I219" s="148">
        <f t="shared" si="21"/>
        <v>1959.7874999999997</v>
      </c>
    </row>
    <row r="220" spans="1:9">
      <c r="A220" s="142" t="s">
        <v>987</v>
      </c>
      <c r="B220" s="143">
        <v>89395</v>
      </c>
      <c r="C220" s="144" t="s">
        <v>10</v>
      </c>
      <c r="D220" s="153" t="s">
        <v>324</v>
      </c>
      <c r="E220" s="143" t="s">
        <v>0</v>
      </c>
      <c r="F220" s="208">
        <v>0</v>
      </c>
      <c r="G220" s="146">
        <v>7.5679999999999996</v>
      </c>
      <c r="H220" s="147">
        <f t="shared" si="20"/>
        <v>9.4599999999999991</v>
      </c>
      <c r="I220" s="148">
        <f t="shared" si="21"/>
        <v>0</v>
      </c>
    </row>
    <row r="221" spans="1:9">
      <c r="A221" s="142" t="s">
        <v>988</v>
      </c>
      <c r="B221" s="143">
        <v>89625</v>
      </c>
      <c r="C221" s="144" t="s">
        <v>10</v>
      </c>
      <c r="D221" s="153" t="s">
        <v>326</v>
      </c>
      <c r="E221" s="143" t="s">
        <v>0</v>
      </c>
      <c r="F221" s="208">
        <v>0</v>
      </c>
      <c r="G221" s="146">
        <v>12.243</v>
      </c>
      <c r="H221" s="147">
        <f t="shared" si="20"/>
        <v>15.303750000000001</v>
      </c>
      <c r="I221" s="148">
        <f t="shared" si="21"/>
        <v>0</v>
      </c>
    </row>
    <row r="222" spans="1:9">
      <c r="A222" s="142" t="s">
        <v>989</v>
      </c>
      <c r="B222" s="143">
        <v>89628</v>
      </c>
      <c r="C222" s="144" t="s">
        <v>10</v>
      </c>
      <c r="D222" s="153" t="s">
        <v>327</v>
      </c>
      <c r="E222" s="143" t="s">
        <v>0</v>
      </c>
      <c r="F222" s="208">
        <v>9</v>
      </c>
      <c r="G222" s="146">
        <v>29.689</v>
      </c>
      <c r="H222" s="147">
        <f t="shared" si="20"/>
        <v>37.111249999999998</v>
      </c>
      <c r="I222" s="148">
        <f t="shared" si="21"/>
        <v>334.00124999999997</v>
      </c>
    </row>
    <row r="223" spans="1:9">
      <c r="A223" s="142" t="s">
        <v>990</v>
      </c>
      <c r="B223" s="143">
        <v>89566</v>
      </c>
      <c r="C223" s="144" t="s">
        <v>10</v>
      </c>
      <c r="D223" s="153" t="s">
        <v>329</v>
      </c>
      <c r="E223" s="143" t="s">
        <v>0</v>
      </c>
      <c r="F223" s="208">
        <v>4</v>
      </c>
      <c r="G223" s="146">
        <v>26.961000000000002</v>
      </c>
      <c r="H223" s="147">
        <f t="shared" si="20"/>
        <v>33.701250000000002</v>
      </c>
      <c r="I223" s="148">
        <f t="shared" si="21"/>
        <v>134.80500000000001</v>
      </c>
    </row>
    <row r="224" spans="1:9">
      <c r="A224" s="142" t="s">
        <v>991</v>
      </c>
      <c r="B224" s="143">
        <v>89627</v>
      </c>
      <c r="C224" s="144" t="s">
        <v>10</v>
      </c>
      <c r="D224" s="153" t="s">
        <v>330</v>
      </c>
      <c r="E224" s="143" t="s">
        <v>0</v>
      </c>
      <c r="F224" s="208">
        <v>0</v>
      </c>
      <c r="G224" s="146">
        <v>12.331000000000001</v>
      </c>
      <c r="H224" s="147">
        <f t="shared" si="20"/>
        <v>15.413750000000002</v>
      </c>
      <c r="I224" s="148">
        <f t="shared" si="21"/>
        <v>0</v>
      </c>
    </row>
    <row r="225" spans="1:9">
      <c r="A225" s="142" t="s">
        <v>992</v>
      </c>
      <c r="B225" s="143">
        <v>89630</v>
      </c>
      <c r="C225" s="144" t="s">
        <v>10</v>
      </c>
      <c r="D225" s="153" t="s">
        <v>331</v>
      </c>
      <c r="E225" s="143" t="s">
        <v>0</v>
      </c>
      <c r="F225" s="208">
        <v>12</v>
      </c>
      <c r="G225" s="146">
        <v>36.366</v>
      </c>
      <c r="H225" s="147">
        <f t="shared" si="20"/>
        <v>45.457499999999996</v>
      </c>
      <c r="I225" s="148">
        <f t="shared" si="21"/>
        <v>545.49</v>
      </c>
    </row>
    <row r="226" spans="1:9">
      <c r="A226" s="142" t="s">
        <v>993</v>
      </c>
      <c r="B226" s="143">
        <v>89630</v>
      </c>
      <c r="C226" s="144" t="s">
        <v>10</v>
      </c>
      <c r="D226" s="153" t="s">
        <v>332</v>
      </c>
      <c r="E226" s="143" t="s">
        <v>0</v>
      </c>
      <c r="F226" s="208">
        <v>1</v>
      </c>
      <c r="G226" s="146">
        <v>36.366</v>
      </c>
      <c r="H226" s="147">
        <f t="shared" si="20"/>
        <v>45.457499999999996</v>
      </c>
      <c r="I226" s="148">
        <f t="shared" si="21"/>
        <v>45.457499999999996</v>
      </c>
    </row>
    <row r="227" spans="1:9">
      <c r="A227" s="142" t="s">
        <v>994</v>
      </c>
      <c r="B227" s="143">
        <v>90373</v>
      </c>
      <c r="C227" s="144" t="s">
        <v>10</v>
      </c>
      <c r="D227" s="153" t="s">
        <v>333</v>
      </c>
      <c r="E227" s="143" t="s">
        <v>0</v>
      </c>
      <c r="F227" s="208">
        <v>0</v>
      </c>
      <c r="G227" s="146">
        <v>8.0080000000000009</v>
      </c>
      <c r="H227" s="147">
        <f t="shared" si="20"/>
        <v>10.010000000000002</v>
      </c>
      <c r="I227" s="148">
        <f t="shared" si="21"/>
        <v>0</v>
      </c>
    </row>
    <row r="228" spans="1:9">
      <c r="A228" s="142" t="s">
        <v>995</v>
      </c>
      <c r="B228" s="143">
        <v>89645</v>
      </c>
      <c r="C228" s="144" t="s">
        <v>10</v>
      </c>
      <c r="D228" s="153" t="s">
        <v>778</v>
      </c>
      <c r="E228" s="143" t="s">
        <v>0</v>
      </c>
      <c r="F228" s="208">
        <v>0</v>
      </c>
      <c r="G228" s="146">
        <v>12.693999999999999</v>
      </c>
      <c r="H228" s="147">
        <f t="shared" si="20"/>
        <v>15.8675</v>
      </c>
      <c r="I228" s="148">
        <f t="shared" si="21"/>
        <v>0</v>
      </c>
    </row>
    <row r="229" spans="1:9">
      <c r="A229" s="142" t="s">
        <v>996</v>
      </c>
      <c r="B229" s="143">
        <v>89980</v>
      </c>
      <c r="C229" s="144" t="s">
        <v>10</v>
      </c>
      <c r="D229" s="153" t="s">
        <v>335</v>
      </c>
      <c r="E229" s="143" t="s">
        <v>0</v>
      </c>
      <c r="F229" s="208">
        <v>0</v>
      </c>
      <c r="G229" s="146">
        <v>6.0830000000000002</v>
      </c>
      <c r="H229" s="147">
        <f t="shared" si="20"/>
        <v>7.6037499999999998</v>
      </c>
      <c r="I229" s="148">
        <f t="shared" si="21"/>
        <v>0</v>
      </c>
    </row>
    <row r="230" spans="1:9">
      <c r="A230" s="142" t="s">
        <v>997</v>
      </c>
      <c r="B230" s="143"/>
      <c r="C230" s="144" t="s">
        <v>1322</v>
      </c>
      <c r="D230" s="153" t="s">
        <v>779</v>
      </c>
      <c r="E230" s="143" t="s">
        <v>0</v>
      </c>
      <c r="F230" s="208">
        <v>0</v>
      </c>
      <c r="G230" s="146">
        <v>31.955000000000002</v>
      </c>
      <c r="H230" s="147">
        <f t="shared" si="20"/>
        <v>39.943750000000001</v>
      </c>
      <c r="I230" s="148">
        <f t="shared" si="21"/>
        <v>0</v>
      </c>
    </row>
    <row r="231" spans="1:9">
      <c r="A231" s="142" t="s">
        <v>998</v>
      </c>
      <c r="B231" s="143"/>
      <c r="C231" s="144" t="s">
        <v>1322</v>
      </c>
      <c r="D231" s="153" t="s">
        <v>336</v>
      </c>
      <c r="E231" s="143" t="s">
        <v>0</v>
      </c>
      <c r="F231" s="208">
        <v>2</v>
      </c>
      <c r="G231" s="146">
        <v>41.8</v>
      </c>
      <c r="H231" s="147">
        <f t="shared" si="20"/>
        <v>52.25</v>
      </c>
      <c r="I231" s="148">
        <f t="shared" si="21"/>
        <v>104.5</v>
      </c>
    </row>
    <row r="232" spans="1:9">
      <c r="A232" s="142" t="s">
        <v>999</v>
      </c>
      <c r="B232" s="143">
        <v>7109</v>
      </c>
      <c r="C232" s="144" t="s">
        <v>10</v>
      </c>
      <c r="D232" s="153" t="s">
        <v>337</v>
      </c>
      <c r="E232" s="143" t="s">
        <v>0</v>
      </c>
      <c r="F232" s="208">
        <v>0</v>
      </c>
      <c r="G232" s="146">
        <v>13.518999999999998</v>
      </c>
      <c r="H232" s="147">
        <f t="shared" si="20"/>
        <v>16.89875</v>
      </c>
      <c r="I232" s="148">
        <f t="shared" si="21"/>
        <v>0</v>
      </c>
    </row>
    <row r="233" spans="1:9">
      <c r="A233" s="142" t="s">
        <v>1000</v>
      </c>
      <c r="B233" s="143">
        <v>89355</v>
      </c>
      <c r="C233" s="144" t="s">
        <v>10</v>
      </c>
      <c r="D233" s="153" t="s">
        <v>338</v>
      </c>
      <c r="E233" s="143" t="s">
        <v>29</v>
      </c>
      <c r="F233" s="208">
        <v>0</v>
      </c>
      <c r="G233" s="146">
        <v>11.363</v>
      </c>
      <c r="H233" s="147">
        <f t="shared" si="20"/>
        <v>14.203749999999999</v>
      </c>
      <c r="I233" s="148">
        <f t="shared" si="21"/>
        <v>0</v>
      </c>
    </row>
    <row r="234" spans="1:9">
      <c r="A234" s="142" t="s">
        <v>1001</v>
      </c>
      <c r="B234" s="143">
        <v>89446</v>
      </c>
      <c r="C234" s="144" t="s">
        <v>10</v>
      </c>
      <c r="D234" s="153" t="s">
        <v>340</v>
      </c>
      <c r="E234" s="143" t="s">
        <v>29</v>
      </c>
      <c r="F234" s="208">
        <v>0</v>
      </c>
      <c r="G234" s="146">
        <v>3.0359999999999996</v>
      </c>
      <c r="H234" s="147">
        <f t="shared" si="20"/>
        <v>3.7949999999999995</v>
      </c>
      <c r="I234" s="148">
        <f t="shared" si="21"/>
        <v>0</v>
      </c>
    </row>
    <row r="235" spans="1:9">
      <c r="A235" s="142" t="s">
        <v>1002</v>
      </c>
      <c r="B235" s="143">
        <v>89449</v>
      </c>
      <c r="C235" s="144" t="s">
        <v>10</v>
      </c>
      <c r="D235" s="153" t="s">
        <v>342</v>
      </c>
      <c r="E235" s="143" t="s">
        <v>29</v>
      </c>
      <c r="F235" s="208">
        <v>0</v>
      </c>
      <c r="G235" s="146">
        <v>10.780000000000001</v>
      </c>
      <c r="H235" s="147">
        <f t="shared" si="20"/>
        <v>13.475000000000001</v>
      </c>
      <c r="I235" s="148">
        <f t="shared" si="21"/>
        <v>0</v>
      </c>
    </row>
    <row r="236" spans="1:9">
      <c r="A236" s="142" t="s">
        <v>1003</v>
      </c>
      <c r="B236" s="143">
        <v>89450</v>
      </c>
      <c r="C236" s="144" t="s">
        <v>10</v>
      </c>
      <c r="D236" s="153" t="s">
        <v>344</v>
      </c>
      <c r="E236" s="143" t="s">
        <v>29</v>
      </c>
      <c r="F236" s="208">
        <v>16.600000000000001</v>
      </c>
      <c r="G236" s="146">
        <v>16.467000000000002</v>
      </c>
      <c r="H236" s="147">
        <f t="shared" si="20"/>
        <v>20.583750000000002</v>
      </c>
      <c r="I236" s="148">
        <f t="shared" si="21"/>
        <v>341.69025000000005</v>
      </c>
    </row>
    <row r="237" spans="1:9">
      <c r="A237" s="142" t="s">
        <v>1004</v>
      </c>
      <c r="B237" s="143">
        <v>89451</v>
      </c>
      <c r="C237" s="144" t="s">
        <v>10</v>
      </c>
      <c r="D237" s="153" t="s">
        <v>346</v>
      </c>
      <c r="E237" s="143" t="s">
        <v>29</v>
      </c>
      <c r="F237" s="208">
        <v>149.47</v>
      </c>
      <c r="G237" s="146">
        <v>22.935000000000002</v>
      </c>
      <c r="H237" s="147">
        <f t="shared" si="20"/>
        <v>28.668750000000003</v>
      </c>
      <c r="I237" s="148">
        <f t="shared" si="21"/>
        <v>4285.1180625000006</v>
      </c>
    </row>
    <row r="238" spans="1:9">
      <c r="A238" s="263"/>
      <c r="B238" s="264"/>
      <c r="C238" s="265"/>
      <c r="D238" s="152" t="s">
        <v>348</v>
      </c>
      <c r="E238" s="279"/>
      <c r="F238" s="264"/>
      <c r="G238" s="264"/>
      <c r="H238" s="264"/>
      <c r="I238" s="280"/>
    </row>
    <row r="239" spans="1:9">
      <c r="A239" s="142" t="s">
        <v>1005</v>
      </c>
      <c r="B239" s="143"/>
      <c r="C239" s="144" t="s">
        <v>1322</v>
      </c>
      <c r="D239" s="153" t="s">
        <v>349</v>
      </c>
      <c r="E239" s="143" t="s">
        <v>0</v>
      </c>
      <c r="F239" s="208">
        <v>1</v>
      </c>
      <c r="G239" s="146">
        <v>16.39</v>
      </c>
      <c r="H239" s="147">
        <f t="shared" ref="H239:H246" si="22">G239*$F$5+G239</f>
        <v>20.487500000000001</v>
      </c>
      <c r="I239" s="148">
        <f t="shared" si="21"/>
        <v>20.487500000000001</v>
      </c>
    </row>
    <row r="240" spans="1:9" s="159" customFormat="1">
      <c r="A240" s="154" t="s">
        <v>1006</v>
      </c>
      <c r="B240" s="155">
        <v>94948</v>
      </c>
      <c r="C240" s="156" t="s">
        <v>10</v>
      </c>
      <c r="D240" s="157" t="s">
        <v>351</v>
      </c>
      <c r="E240" s="155" t="s">
        <v>0</v>
      </c>
      <c r="F240" s="198">
        <v>4</v>
      </c>
      <c r="G240" s="146">
        <v>120.274</v>
      </c>
      <c r="H240" s="146">
        <f t="shared" si="22"/>
        <v>150.3425</v>
      </c>
      <c r="I240" s="158">
        <f t="shared" si="21"/>
        <v>601.37</v>
      </c>
    </row>
    <row r="241" spans="1:9" s="159" customFormat="1">
      <c r="A241" s="154" t="s">
        <v>1007</v>
      </c>
      <c r="B241" s="155">
        <v>94948</v>
      </c>
      <c r="C241" s="156" t="s">
        <v>10</v>
      </c>
      <c r="D241" s="157" t="s">
        <v>353</v>
      </c>
      <c r="E241" s="155" t="s">
        <v>0</v>
      </c>
      <c r="F241" s="198">
        <v>6</v>
      </c>
      <c r="G241" s="146">
        <v>230.96699999999998</v>
      </c>
      <c r="H241" s="146">
        <f t="shared" si="22"/>
        <v>288.70875000000001</v>
      </c>
      <c r="I241" s="158">
        <f t="shared" si="21"/>
        <v>1732.2525000000001</v>
      </c>
    </row>
    <row r="242" spans="1:9" s="159" customFormat="1">
      <c r="A242" s="154" t="s">
        <v>1008</v>
      </c>
      <c r="B242" s="155">
        <v>89986</v>
      </c>
      <c r="C242" s="156" t="s">
        <v>10</v>
      </c>
      <c r="D242" s="157" t="s">
        <v>355</v>
      </c>
      <c r="E242" s="155" t="s">
        <v>0</v>
      </c>
      <c r="F242" s="198">
        <v>1</v>
      </c>
      <c r="G242" s="146">
        <v>56.56</v>
      </c>
      <c r="H242" s="146">
        <f t="shared" si="22"/>
        <v>70.7</v>
      </c>
      <c r="I242" s="158">
        <f t="shared" si="21"/>
        <v>70.7</v>
      </c>
    </row>
    <row r="243" spans="1:9" s="159" customFormat="1">
      <c r="A243" s="154" t="s">
        <v>1009</v>
      </c>
      <c r="B243" s="155">
        <v>94792</v>
      </c>
      <c r="C243" s="156" t="s">
        <v>10</v>
      </c>
      <c r="D243" s="157" t="s">
        <v>1260</v>
      </c>
      <c r="E243" s="155" t="s">
        <v>0</v>
      </c>
      <c r="F243" s="198">
        <v>1</v>
      </c>
      <c r="G243" s="146">
        <v>91.82</v>
      </c>
      <c r="H243" s="146">
        <f>G243*$F$5+G243</f>
        <v>114.77499999999999</v>
      </c>
      <c r="I243" s="158">
        <f>F243*H243</f>
        <v>114.77499999999999</v>
      </c>
    </row>
    <row r="244" spans="1:9" s="159" customFormat="1">
      <c r="A244" s="154" t="s">
        <v>1009</v>
      </c>
      <c r="B244" s="155">
        <v>94792</v>
      </c>
      <c r="C244" s="156" t="s">
        <v>10</v>
      </c>
      <c r="D244" s="157" t="s">
        <v>357</v>
      </c>
      <c r="E244" s="155" t="s">
        <v>0</v>
      </c>
      <c r="F244" s="198">
        <v>4</v>
      </c>
      <c r="G244" s="146">
        <v>137.126</v>
      </c>
      <c r="H244" s="146">
        <f t="shared" si="22"/>
        <v>171.4075</v>
      </c>
      <c r="I244" s="158">
        <f t="shared" si="21"/>
        <v>685.63</v>
      </c>
    </row>
    <row r="245" spans="1:9" s="159" customFormat="1">
      <c r="A245" s="154" t="s">
        <v>1010</v>
      </c>
      <c r="B245" s="155">
        <v>89987</v>
      </c>
      <c r="C245" s="156" t="s">
        <v>10</v>
      </c>
      <c r="D245" s="157" t="s">
        <v>358</v>
      </c>
      <c r="E245" s="155" t="s">
        <v>0</v>
      </c>
      <c r="F245" s="198">
        <v>26</v>
      </c>
      <c r="G245" s="146">
        <v>62.61</v>
      </c>
      <c r="H245" s="146">
        <f t="shared" si="22"/>
        <v>78.262500000000003</v>
      </c>
      <c r="I245" s="158">
        <f t="shared" si="21"/>
        <v>2034.825</v>
      </c>
    </row>
    <row r="246" spans="1:9" s="159" customFormat="1">
      <c r="A246" s="154" t="s">
        <v>1011</v>
      </c>
      <c r="B246" s="155">
        <v>89985</v>
      </c>
      <c r="C246" s="156" t="s">
        <v>10</v>
      </c>
      <c r="D246" s="157" t="s">
        <v>360</v>
      </c>
      <c r="E246" s="155" t="s">
        <v>0</v>
      </c>
      <c r="F246" s="198">
        <v>10</v>
      </c>
      <c r="G246" s="146">
        <v>59.58</v>
      </c>
      <c r="H246" s="146">
        <f t="shared" si="22"/>
        <v>74.474999999999994</v>
      </c>
      <c r="I246" s="158">
        <f t="shared" si="21"/>
        <v>744.75</v>
      </c>
    </row>
    <row r="247" spans="1:9">
      <c r="A247" s="281" t="s">
        <v>34</v>
      </c>
      <c r="B247" s="282"/>
      <c r="C247" s="282"/>
      <c r="D247" s="282"/>
      <c r="E247" s="282"/>
      <c r="F247" s="282"/>
      <c r="G247" s="282"/>
      <c r="H247" s="202">
        <f>I247/$I$5</f>
        <v>1.5695313337227856E-2</v>
      </c>
      <c r="I247" s="148">
        <f>SUM(I192:I246)</f>
        <v>18140.445812500002</v>
      </c>
    </row>
    <row r="248" spans="1:9">
      <c r="A248" s="164">
        <v>13</v>
      </c>
      <c r="B248" s="266"/>
      <c r="C248" s="267"/>
      <c r="D248" s="140" t="s">
        <v>361</v>
      </c>
      <c r="E248" s="266"/>
      <c r="F248" s="289"/>
      <c r="G248" s="289"/>
      <c r="H248" s="267"/>
      <c r="I248" s="150">
        <f>I256</f>
        <v>12204.80415</v>
      </c>
    </row>
    <row r="249" spans="1:9">
      <c r="A249" s="263"/>
      <c r="B249" s="264"/>
      <c r="C249" s="265"/>
      <c r="D249" s="152" t="s">
        <v>362</v>
      </c>
      <c r="E249" s="279"/>
      <c r="F249" s="264"/>
      <c r="G249" s="264"/>
      <c r="H249" s="264"/>
      <c r="I249" s="280"/>
    </row>
    <row r="250" spans="1:9">
      <c r="A250" s="142" t="s">
        <v>1012</v>
      </c>
      <c r="B250" s="143">
        <v>89849</v>
      </c>
      <c r="C250" s="144" t="s">
        <v>10</v>
      </c>
      <c r="D250" s="153" t="s">
        <v>363</v>
      </c>
      <c r="E250" s="143" t="s">
        <v>29</v>
      </c>
      <c r="F250" s="207" t="s">
        <v>364</v>
      </c>
      <c r="G250" s="165">
        <v>31.064</v>
      </c>
      <c r="H250" s="147">
        <f>G250*$F$5+G250</f>
        <v>38.83</v>
      </c>
      <c r="I250" s="148">
        <f>F250*H250</f>
        <v>9178.6353999999992</v>
      </c>
    </row>
    <row r="251" spans="1:9">
      <c r="A251" s="142" t="s">
        <v>1013</v>
      </c>
      <c r="B251" s="143">
        <v>89746</v>
      </c>
      <c r="C251" s="144" t="s">
        <v>10</v>
      </c>
      <c r="D251" s="153" t="s">
        <v>365</v>
      </c>
      <c r="E251" s="143" t="s">
        <v>0</v>
      </c>
      <c r="F251" s="207" t="s">
        <v>295</v>
      </c>
      <c r="G251" s="165">
        <v>13.343</v>
      </c>
      <c r="H251" s="147">
        <f>G251*$F$5+G251</f>
        <v>16.678750000000001</v>
      </c>
      <c r="I251" s="148">
        <f>F251*H251</f>
        <v>233.5025</v>
      </c>
    </row>
    <row r="252" spans="1:9">
      <c r="A252" s="142" t="s">
        <v>1014</v>
      </c>
      <c r="B252" s="143">
        <v>89744</v>
      </c>
      <c r="C252" s="144" t="s">
        <v>10</v>
      </c>
      <c r="D252" s="153" t="s">
        <v>366</v>
      </c>
      <c r="E252" s="143" t="s">
        <v>0</v>
      </c>
      <c r="F252" s="207" t="s">
        <v>367</v>
      </c>
      <c r="G252" s="165">
        <v>13.651</v>
      </c>
      <c r="H252" s="147">
        <f>G252*$F$5+G252</f>
        <v>17.063749999999999</v>
      </c>
      <c r="I252" s="148">
        <f>F252*H252</f>
        <v>614.29499999999996</v>
      </c>
    </row>
    <row r="253" spans="1:9">
      <c r="A253" s="263"/>
      <c r="B253" s="264"/>
      <c r="C253" s="265"/>
      <c r="D253" s="152" t="s">
        <v>368</v>
      </c>
      <c r="E253" s="279"/>
      <c r="F253" s="264"/>
      <c r="G253" s="264"/>
      <c r="H253" s="264"/>
      <c r="I253" s="280"/>
    </row>
    <row r="254" spans="1:9">
      <c r="A254" s="142" t="s">
        <v>1015</v>
      </c>
      <c r="B254" s="143">
        <v>11708</v>
      </c>
      <c r="C254" s="144" t="s">
        <v>10</v>
      </c>
      <c r="D254" s="153" t="s">
        <v>369</v>
      </c>
      <c r="E254" s="143" t="s">
        <v>0</v>
      </c>
      <c r="F254" s="207" t="s">
        <v>81</v>
      </c>
      <c r="G254" s="165">
        <v>34.484999999999999</v>
      </c>
      <c r="H254" s="147">
        <f>G254*$F$5+G254</f>
        <v>43.106250000000003</v>
      </c>
      <c r="I254" s="148">
        <f>F254*H254</f>
        <v>517.27500000000009</v>
      </c>
    </row>
    <row r="255" spans="1:9">
      <c r="A255" s="142" t="s">
        <v>1016</v>
      </c>
      <c r="B255" s="143">
        <v>72285</v>
      </c>
      <c r="C255" s="144" t="s">
        <v>10</v>
      </c>
      <c r="D255" s="153" t="s">
        <v>370</v>
      </c>
      <c r="E255" s="143" t="s">
        <v>0</v>
      </c>
      <c r="F255" s="207" t="s">
        <v>328</v>
      </c>
      <c r="G255" s="165">
        <v>147.65299999999999</v>
      </c>
      <c r="H255" s="147">
        <f>G255*$F$5+G255</f>
        <v>184.56625</v>
      </c>
      <c r="I255" s="148">
        <f>F255*H255</f>
        <v>1661.0962500000001</v>
      </c>
    </row>
    <row r="256" spans="1:9">
      <c r="A256" s="281" t="s">
        <v>34</v>
      </c>
      <c r="B256" s="282"/>
      <c r="C256" s="282"/>
      <c r="D256" s="282"/>
      <c r="E256" s="282"/>
      <c r="F256" s="282"/>
      <c r="G256" s="282"/>
      <c r="H256" s="202">
        <f>I256/$I$5</f>
        <v>1.0559730854120035E-2</v>
      </c>
      <c r="I256" s="148">
        <f>SUM(I249:I255)</f>
        <v>12204.80415</v>
      </c>
    </row>
    <row r="257" spans="1:9">
      <c r="A257" s="149">
        <v>14</v>
      </c>
      <c r="B257" s="266"/>
      <c r="C257" s="267"/>
      <c r="D257" s="140" t="s">
        <v>371</v>
      </c>
      <c r="E257" s="266"/>
      <c r="F257" s="289"/>
      <c r="G257" s="289"/>
      <c r="H257" s="267"/>
      <c r="I257" s="150">
        <f>I292</f>
        <v>15240.695</v>
      </c>
    </row>
    <row r="258" spans="1:9">
      <c r="A258" s="142" t="s">
        <v>1017</v>
      </c>
      <c r="B258" s="143">
        <v>89707</v>
      </c>
      <c r="C258" s="144" t="s">
        <v>10</v>
      </c>
      <c r="D258" s="153" t="s">
        <v>372</v>
      </c>
      <c r="E258" s="143" t="s">
        <v>0</v>
      </c>
      <c r="F258" s="208">
        <v>3</v>
      </c>
      <c r="G258" s="146">
        <v>18.952999999999999</v>
      </c>
      <c r="H258" s="147">
        <f t="shared" ref="H258:H285" si="23">G258*$F$5+G258</f>
        <v>23.69125</v>
      </c>
      <c r="I258" s="148">
        <f t="shared" ref="I258:I285" si="24">F258*H258</f>
        <v>71.073750000000004</v>
      </c>
    </row>
    <row r="259" spans="1:9">
      <c r="A259" s="142" t="s">
        <v>1018</v>
      </c>
      <c r="B259" s="143">
        <v>89710</v>
      </c>
      <c r="C259" s="144" t="s">
        <v>10</v>
      </c>
      <c r="D259" s="153" t="s">
        <v>373</v>
      </c>
      <c r="E259" s="143" t="s">
        <v>0</v>
      </c>
      <c r="F259" s="208">
        <v>3</v>
      </c>
      <c r="G259" s="146">
        <v>6.9849999999999994</v>
      </c>
      <c r="H259" s="147">
        <f t="shared" si="23"/>
        <v>8.7312499999999993</v>
      </c>
      <c r="I259" s="148">
        <f t="shared" si="24"/>
        <v>26.193749999999998</v>
      </c>
    </row>
    <row r="260" spans="1:9">
      <c r="A260" s="142" t="s">
        <v>1019</v>
      </c>
      <c r="B260" s="143"/>
      <c r="C260" s="144" t="s">
        <v>1322</v>
      </c>
      <c r="D260" s="153" t="s">
        <v>374</v>
      </c>
      <c r="E260" s="143" t="s">
        <v>0</v>
      </c>
      <c r="F260" s="208">
        <v>4</v>
      </c>
      <c r="G260" s="146">
        <v>6.38</v>
      </c>
      <c r="H260" s="147">
        <f t="shared" si="23"/>
        <v>7.9749999999999996</v>
      </c>
      <c r="I260" s="148">
        <f t="shared" si="24"/>
        <v>31.9</v>
      </c>
    </row>
    <row r="261" spans="1:9">
      <c r="A261" s="142" t="s">
        <v>1020</v>
      </c>
      <c r="B261" s="143">
        <v>89714</v>
      </c>
      <c r="C261" s="144" t="s">
        <v>10</v>
      </c>
      <c r="D261" s="153" t="s">
        <v>375</v>
      </c>
      <c r="E261" s="143" t="s">
        <v>29</v>
      </c>
      <c r="F261" s="208">
        <v>21</v>
      </c>
      <c r="G261" s="146">
        <v>33.472999999999999</v>
      </c>
      <c r="H261" s="147">
        <f t="shared" si="23"/>
        <v>41.841250000000002</v>
      </c>
      <c r="I261" s="148">
        <f t="shared" si="24"/>
        <v>878.66624999999999</v>
      </c>
    </row>
    <row r="262" spans="1:9">
      <c r="A262" s="142" t="s">
        <v>1021</v>
      </c>
      <c r="B262" s="143">
        <v>89711</v>
      </c>
      <c r="C262" s="144" t="s">
        <v>10</v>
      </c>
      <c r="D262" s="153" t="s">
        <v>377</v>
      </c>
      <c r="E262" s="143" t="s">
        <v>29</v>
      </c>
      <c r="F262" s="208">
        <v>0</v>
      </c>
      <c r="G262" s="146">
        <v>11.803000000000001</v>
      </c>
      <c r="H262" s="147">
        <f t="shared" si="23"/>
        <v>14.75375</v>
      </c>
      <c r="I262" s="148">
        <f t="shared" si="24"/>
        <v>0</v>
      </c>
    </row>
    <row r="263" spans="1:9">
      <c r="A263" s="142" t="s">
        <v>1022</v>
      </c>
      <c r="B263" s="143">
        <v>89712</v>
      </c>
      <c r="C263" s="144" t="s">
        <v>10</v>
      </c>
      <c r="D263" s="153" t="s">
        <v>379</v>
      </c>
      <c r="E263" s="143" t="s">
        <v>29</v>
      </c>
      <c r="F263" s="208">
        <v>26</v>
      </c>
      <c r="G263" s="146">
        <v>17.358000000000001</v>
      </c>
      <c r="H263" s="147">
        <f t="shared" si="23"/>
        <v>21.697500000000002</v>
      </c>
      <c r="I263" s="148">
        <f t="shared" si="24"/>
        <v>564.13499999999999</v>
      </c>
    </row>
    <row r="264" spans="1:9">
      <c r="A264" s="142" t="s">
        <v>1023</v>
      </c>
      <c r="B264" s="143">
        <v>89511</v>
      </c>
      <c r="C264" s="144" t="s">
        <v>10</v>
      </c>
      <c r="D264" s="153" t="s">
        <v>381</v>
      </c>
      <c r="E264" s="143" t="s">
        <v>29</v>
      </c>
      <c r="F264" s="208">
        <v>5</v>
      </c>
      <c r="G264" s="146">
        <v>21.548999999999999</v>
      </c>
      <c r="H264" s="147">
        <f t="shared" si="23"/>
        <v>26.936250000000001</v>
      </c>
      <c r="I264" s="148">
        <f t="shared" si="24"/>
        <v>134.68125000000001</v>
      </c>
    </row>
    <row r="265" spans="1:9">
      <c r="A265" s="142" t="s">
        <v>1024</v>
      </c>
      <c r="B265" s="143">
        <v>89849</v>
      </c>
      <c r="C265" s="144" t="s">
        <v>10</v>
      </c>
      <c r="D265" s="153" t="s">
        <v>383</v>
      </c>
      <c r="E265" s="143" t="s">
        <v>29</v>
      </c>
      <c r="F265" s="208">
        <v>1</v>
      </c>
      <c r="G265" s="146">
        <v>31.064</v>
      </c>
      <c r="H265" s="147">
        <f t="shared" si="23"/>
        <v>38.83</v>
      </c>
      <c r="I265" s="148">
        <f t="shared" si="24"/>
        <v>38.83</v>
      </c>
    </row>
    <row r="266" spans="1:9">
      <c r="A266" s="142" t="s">
        <v>1025</v>
      </c>
      <c r="B266" s="143">
        <v>90375</v>
      </c>
      <c r="C266" s="144" t="s">
        <v>10</v>
      </c>
      <c r="D266" s="153" t="s">
        <v>395</v>
      </c>
      <c r="E266" s="143" t="s">
        <v>0</v>
      </c>
      <c r="F266" s="208">
        <v>0</v>
      </c>
      <c r="G266" s="146">
        <v>5.665</v>
      </c>
      <c r="H266" s="147">
        <f t="shared" si="23"/>
        <v>7.0812499999999998</v>
      </c>
      <c r="I266" s="148">
        <f t="shared" si="24"/>
        <v>0</v>
      </c>
    </row>
    <row r="267" spans="1:9">
      <c r="A267" s="142" t="s">
        <v>1026</v>
      </c>
      <c r="B267" s="143">
        <v>89728</v>
      </c>
      <c r="C267" s="144" t="s">
        <v>10</v>
      </c>
      <c r="D267" s="153" t="s">
        <v>397</v>
      </c>
      <c r="E267" s="143" t="s">
        <v>0</v>
      </c>
      <c r="F267" s="208">
        <v>0</v>
      </c>
      <c r="G267" s="146">
        <v>5.7200000000000006</v>
      </c>
      <c r="H267" s="147">
        <f t="shared" si="23"/>
        <v>7.15</v>
      </c>
      <c r="I267" s="148">
        <f t="shared" si="24"/>
        <v>0</v>
      </c>
    </row>
    <row r="268" spans="1:9">
      <c r="A268" s="142" t="s">
        <v>1027</v>
      </c>
      <c r="B268" s="143">
        <v>89503</v>
      </c>
      <c r="C268" s="144" t="s">
        <v>10</v>
      </c>
      <c r="D268" s="153" t="s">
        <v>399</v>
      </c>
      <c r="E268" s="143" t="s">
        <v>0</v>
      </c>
      <c r="F268" s="208">
        <v>0</v>
      </c>
      <c r="G268" s="146">
        <v>9.8780000000000001</v>
      </c>
      <c r="H268" s="147">
        <f t="shared" si="23"/>
        <v>12.3475</v>
      </c>
      <c r="I268" s="148">
        <f t="shared" si="24"/>
        <v>0</v>
      </c>
    </row>
    <row r="269" spans="1:9">
      <c r="A269" s="142" t="s">
        <v>1028</v>
      </c>
      <c r="B269" s="143">
        <v>89517</v>
      </c>
      <c r="C269" s="144" t="s">
        <v>10</v>
      </c>
      <c r="D269" s="153" t="s">
        <v>400</v>
      </c>
      <c r="E269" s="143" t="s">
        <v>0</v>
      </c>
      <c r="F269" s="208">
        <v>2</v>
      </c>
      <c r="G269" s="146">
        <v>28.577999999999999</v>
      </c>
      <c r="H269" s="147">
        <f t="shared" si="23"/>
        <v>35.722499999999997</v>
      </c>
      <c r="I269" s="148">
        <f t="shared" si="24"/>
        <v>71.444999999999993</v>
      </c>
    </row>
    <row r="270" spans="1:9">
      <c r="A270" s="142" t="s">
        <v>1029</v>
      </c>
      <c r="B270" s="143">
        <v>89746</v>
      </c>
      <c r="C270" s="144" t="s">
        <v>10</v>
      </c>
      <c r="D270" s="153" t="s">
        <v>401</v>
      </c>
      <c r="E270" s="143" t="s">
        <v>0</v>
      </c>
      <c r="F270" s="208">
        <v>2</v>
      </c>
      <c r="G270" s="146">
        <v>13.343</v>
      </c>
      <c r="H270" s="147">
        <f t="shared" si="23"/>
        <v>16.678750000000001</v>
      </c>
      <c r="I270" s="148">
        <f t="shared" si="24"/>
        <v>33.357500000000002</v>
      </c>
    </row>
    <row r="271" spans="1:9">
      <c r="A271" s="142" t="s">
        <v>1030</v>
      </c>
      <c r="B271" s="143">
        <v>89732</v>
      </c>
      <c r="C271" s="144" t="s">
        <v>10</v>
      </c>
      <c r="D271" s="153" t="s">
        <v>402</v>
      </c>
      <c r="E271" s="143" t="s">
        <v>0</v>
      </c>
      <c r="F271" s="208">
        <v>0</v>
      </c>
      <c r="G271" s="146">
        <v>6.5780000000000003</v>
      </c>
      <c r="H271" s="147">
        <f t="shared" si="23"/>
        <v>8.2225000000000001</v>
      </c>
      <c r="I271" s="148">
        <f t="shared" si="24"/>
        <v>0</v>
      </c>
    </row>
    <row r="272" spans="1:9">
      <c r="A272" s="142" t="s">
        <v>1031</v>
      </c>
      <c r="B272" s="143">
        <v>89726</v>
      </c>
      <c r="C272" s="144" t="s">
        <v>10</v>
      </c>
      <c r="D272" s="153" t="s">
        <v>404</v>
      </c>
      <c r="E272" s="143" t="s">
        <v>0</v>
      </c>
      <c r="F272" s="208">
        <v>0</v>
      </c>
      <c r="G272" s="146">
        <v>4.8840000000000003</v>
      </c>
      <c r="H272" s="147">
        <f t="shared" si="23"/>
        <v>6.1050000000000004</v>
      </c>
      <c r="I272" s="148">
        <f t="shared" si="24"/>
        <v>0</v>
      </c>
    </row>
    <row r="273" spans="1:9">
      <c r="A273" s="142" t="s">
        <v>1032</v>
      </c>
      <c r="B273" s="143">
        <v>89744</v>
      </c>
      <c r="C273" s="144" t="s">
        <v>10</v>
      </c>
      <c r="D273" s="153" t="s">
        <v>406</v>
      </c>
      <c r="E273" s="143" t="s">
        <v>0</v>
      </c>
      <c r="F273" s="208">
        <v>2</v>
      </c>
      <c r="G273" s="146">
        <v>13.651</v>
      </c>
      <c r="H273" s="147">
        <f t="shared" si="23"/>
        <v>17.063749999999999</v>
      </c>
      <c r="I273" s="148">
        <f t="shared" si="24"/>
        <v>34.127499999999998</v>
      </c>
    </row>
    <row r="274" spans="1:9">
      <c r="A274" s="142" t="s">
        <v>1033</v>
      </c>
      <c r="B274" s="143">
        <v>89522</v>
      </c>
      <c r="C274" s="144" t="s">
        <v>10</v>
      </c>
      <c r="D274" s="153" t="s">
        <v>407</v>
      </c>
      <c r="E274" s="143" t="s">
        <v>0</v>
      </c>
      <c r="F274" s="208">
        <v>3</v>
      </c>
      <c r="G274" s="146">
        <v>13.717000000000001</v>
      </c>
      <c r="H274" s="147">
        <f t="shared" si="23"/>
        <v>17.146250000000002</v>
      </c>
      <c r="I274" s="148">
        <f t="shared" si="24"/>
        <v>51.438750000000006</v>
      </c>
    </row>
    <row r="275" spans="1:9">
      <c r="A275" s="142" t="s">
        <v>1034</v>
      </c>
      <c r="B275" s="143">
        <v>89731</v>
      </c>
      <c r="C275" s="144" t="s">
        <v>10</v>
      </c>
      <c r="D275" s="153" t="s">
        <v>408</v>
      </c>
      <c r="E275" s="143" t="s">
        <v>0</v>
      </c>
      <c r="F275" s="208">
        <v>3</v>
      </c>
      <c r="G275" s="146">
        <v>6.2370000000000001</v>
      </c>
      <c r="H275" s="147">
        <f t="shared" si="23"/>
        <v>7.7962500000000006</v>
      </c>
      <c r="I275" s="148">
        <f t="shared" si="24"/>
        <v>23.388750000000002</v>
      </c>
    </row>
    <row r="276" spans="1:9">
      <c r="A276" s="142" t="s">
        <v>1035</v>
      </c>
      <c r="B276" s="143">
        <v>89724</v>
      </c>
      <c r="C276" s="144" t="s">
        <v>10</v>
      </c>
      <c r="D276" s="153" t="s">
        <v>409</v>
      </c>
      <c r="E276" s="143" t="s">
        <v>0</v>
      </c>
      <c r="F276" s="208">
        <v>0</v>
      </c>
      <c r="G276" s="146">
        <v>4.7409999999999997</v>
      </c>
      <c r="H276" s="147">
        <f t="shared" si="23"/>
        <v>5.9262499999999996</v>
      </c>
      <c r="I276" s="148">
        <f t="shared" si="24"/>
        <v>0</v>
      </c>
    </row>
    <row r="277" spans="1:9">
      <c r="A277" s="142" t="s">
        <v>1036</v>
      </c>
      <c r="B277" s="143">
        <v>89724</v>
      </c>
      <c r="C277" s="144" t="s">
        <v>10</v>
      </c>
      <c r="D277" s="153" t="s">
        <v>780</v>
      </c>
      <c r="E277" s="143" t="s">
        <v>0</v>
      </c>
      <c r="F277" s="208">
        <v>5</v>
      </c>
      <c r="G277" s="146">
        <v>4.7409999999999997</v>
      </c>
      <c r="H277" s="147">
        <f t="shared" si="23"/>
        <v>5.9262499999999996</v>
      </c>
      <c r="I277" s="148">
        <f t="shared" si="24"/>
        <v>29.631249999999998</v>
      </c>
    </row>
    <row r="278" spans="1:9">
      <c r="A278" s="142" t="s">
        <v>1037</v>
      </c>
      <c r="B278" s="143">
        <v>89569</v>
      </c>
      <c r="C278" s="144" t="s">
        <v>10</v>
      </c>
      <c r="D278" s="153" t="s">
        <v>410</v>
      </c>
      <c r="E278" s="143" t="s">
        <v>0</v>
      </c>
      <c r="F278" s="208">
        <v>2</v>
      </c>
      <c r="G278" s="146">
        <v>38.125999999999998</v>
      </c>
      <c r="H278" s="147">
        <f t="shared" si="23"/>
        <v>47.657499999999999</v>
      </c>
      <c r="I278" s="148">
        <f t="shared" si="24"/>
        <v>95.314999999999998</v>
      </c>
    </row>
    <row r="279" spans="1:9">
      <c r="A279" s="142" t="s">
        <v>1038</v>
      </c>
      <c r="B279" s="143">
        <v>89690</v>
      </c>
      <c r="C279" s="144" t="s">
        <v>10</v>
      </c>
      <c r="D279" s="153" t="s">
        <v>411</v>
      </c>
      <c r="E279" s="143" t="s">
        <v>0</v>
      </c>
      <c r="F279" s="208">
        <v>2</v>
      </c>
      <c r="G279" s="146">
        <v>35.343000000000004</v>
      </c>
      <c r="H279" s="147">
        <f t="shared" si="23"/>
        <v>44.178750000000008</v>
      </c>
      <c r="I279" s="148">
        <f t="shared" si="24"/>
        <v>88.357500000000016</v>
      </c>
    </row>
    <row r="280" spans="1:9">
      <c r="A280" s="142" t="s">
        <v>1039</v>
      </c>
      <c r="B280" s="143">
        <v>89685</v>
      </c>
      <c r="C280" s="144" t="s">
        <v>10</v>
      </c>
      <c r="D280" s="153" t="s">
        <v>412</v>
      </c>
      <c r="E280" s="143" t="s">
        <v>0</v>
      </c>
      <c r="F280" s="208">
        <v>1</v>
      </c>
      <c r="G280" s="146">
        <v>23.859000000000002</v>
      </c>
      <c r="H280" s="147">
        <f t="shared" si="23"/>
        <v>29.823750000000004</v>
      </c>
      <c r="I280" s="148">
        <f t="shared" si="24"/>
        <v>29.823750000000004</v>
      </c>
    </row>
    <row r="281" spans="1:9">
      <c r="A281" s="142" t="s">
        <v>1040</v>
      </c>
      <c r="B281" s="143">
        <v>89623</v>
      </c>
      <c r="C281" s="144" t="s">
        <v>10</v>
      </c>
      <c r="D281" s="153" t="s">
        <v>413</v>
      </c>
      <c r="E281" s="143" t="s">
        <v>0</v>
      </c>
      <c r="F281" s="208">
        <v>1</v>
      </c>
      <c r="G281" s="146">
        <v>10.461</v>
      </c>
      <c r="H281" s="147">
        <f t="shared" si="23"/>
        <v>13.07625</v>
      </c>
      <c r="I281" s="148">
        <f t="shared" si="24"/>
        <v>13.07625</v>
      </c>
    </row>
    <row r="282" spans="1:9">
      <c r="A282" s="142" t="s">
        <v>1041</v>
      </c>
      <c r="B282" s="143">
        <v>89623</v>
      </c>
      <c r="C282" s="144" t="s">
        <v>10</v>
      </c>
      <c r="D282" s="153" t="s">
        <v>414</v>
      </c>
      <c r="E282" s="143" t="s">
        <v>0</v>
      </c>
      <c r="F282" s="208">
        <v>1</v>
      </c>
      <c r="G282" s="146">
        <v>10.461</v>
      </c>
      <c r="H282" s="147">
        <f t="shared" si="23"/>
        <v>13.07625</v>
      </c>
      <c r="I282" s="148">
        <f t="shared" si="24"/>
        <v>13.07625</v>
      </c>
    </row>
    <row r="283" spans="1:9">
      <c r="A283" s="142" t="s">
        <v>1042</v>
      </c>
      <c r="B283" s="143">
        <v>89696</v>
      </c>
      <c r="C283" s="144" t="s">
        <v>10</v>
      </c>
      <c r="D283" s="153" t="s">
        <v>415</v>
      </c>
      <c r="E283" s="143" t="s">
        <v>0</v>
      </c>
      <c r="F283" s="208">
        <v>1</v>
      </c>
      <c r="G283" s="146">
        <v>32.911999999999999</v>
      </c>
      <c r="H283" s="147">
        <f t="shared" si="23"/>
        <v>41.14</v>
      </c>
      <c r="I283" s="148">
        <f t="shared" si="24"/>
        <v>41.14</v>
      </c>
    </row>
    <row r="284" spans="1:9">
      <c r="A284" s="142" t="s">
        <v>1043</v>
      </c>
      <c r="B284" s="143">
        <v>89696</v>
      </c>
      <c r="C284" s="144" t="s">
        <v>10</v>
      </c>
      <c r="D284" s="153" t="s">
        <v>416</v>
      </c>
      <c r="E284" s="143" t="s">
        <v>0</v>
      </c>
      <c r="F284" s="208">
        <v>2</v>
      </c>
      <c r="G284" s="146">
        <v>32.911999999999999</v>
      </c>
      <c r="H284" s="147">
        <f t="shared" si="23"/>
        <v>41.14</v>
      </c>
      <c r="I284" s="148">
        <f t="shared" si="24"/>
        <v>82.28</v>
      </c>
    </row>
    <row r="285" spans="1:9">
      <c r="A285" s="142" t="s">
        <v>1044</v>
      </c>
      <c r="B285" s="143">
        <v>89784</v>
      </c>
      <c r="C285" s="144" t="s">
        <v>10</v>
      </c>
      <c r="D285" s="153" t="s">
        <v>417</v>
      </c>
      <c r="E285" s="143" t="s">
        <v>0</v>
      </c>
      <c r="F285" s="208">
        <v>2</v>
      </c>
      <c r="G285" s="146">
        <v>11.472999999999999</v>
      </c>
      <c r="H285" s="147">
        <f t="shared" si="23"/>
        <v>14.341249999999999</v>
      </c>
      <c r="I285" s="148">
        <f t="shared" si="24"/>
        <v>28.682499999999997</v>
      </c>
    </row>
    <row r="286" spans="1:9">
      <c r="A286" s="142" t="s">
        <v>1045</v>
      </c>
      <c r="B286" s="143" t="s">
        <v>385</v>
      </c>
      <c r="C286" s="144" t="s">
        <v>10</v>
      </c>
      <c r="D286" s="153" t="s">
        <v>386</v>
      </c>
      <c r="E286" s="143" t="s">
        <v>0</v>
      </c>
      <c r="F286" s="208">
        <v>4</v>
      </c>
      <c r="G286" s="146">
        <v>119.328</v>
      </c>
      <c r="H286" s="147">
        <f t="shared" ref="H286:H291" si="25">G286*$F$5+G286</f>
        <v>149.16</v>
      </c>
      <c r="I286" s="148">
        <f t="shared" ref="I286:I291" si="26">F286*H286</f>
        <v>596.64</v>
      </c>
    </row>
    <row r="287" spans="1:9">
      <c r="A287" s="142" t="s">
        <v>1046</v>
      </c>
      <c r="B287" s="143">
        <v>72289</v>
      </c>
      <c r="C287" s="144" t="s">
        <v>10</v>
      </c>
      <c r="D287" s="153" t="s">
        <v>387</v>
      </c>
      <c r="E287" s="143" t="s">
        <v>0</v>
      </c>
      <c r="F287" s="208">
        <v>13</v>
      </c>
      <c r="G287" s="146">
        <v>328.10799999999995</v>
      </c>
      <c r="H287" s="147">
        <f t="shared" si="25"/>
        <v>410.13499999999993</v>
      </c>
      <c r="I287" s="148">
        <f t="shared" si="26"/>
        <v>5331.7549999999992</v>
      </c>
    </row>
    <row r="288" spans="1:9">
      <c r="A288" s="142" t="s">
        <v>1047</v>
      </c>
      <c r="B288" s="143" t="s">
        <v>389</v>
      </c>
      <c r="C288" s="144" t="s">
        <v>10</v>
      </c>
      <c r="D288" s="153" t="s">
        <v>390</v>
      </c>
      <c r="E288" s="143" t="s">
        <v>0</v>
      </c>
      <c r="F288" s="208">
        <v>2</v>
      </c>
      <c r="G288" s="146">
        <v>131.58199999999999</v>
      </c>
      <c r="H288" s="147">
        <f t="shared" si="25"/>
        <v>164.47749999999999</v>
      </c>
      <c r="I288" s="148">
        <f t="shared" si="26"/>
        <v>328.95499999999998</v>
      </c>
    </row>
    <row r="289" spans="1:9" s="159" customFormat="1">
      <c r="A289" s="154" t="s">
        <v>1048</v>
      </c>
      <c r="B289" s="155"/>
      <c r="C289" s="156"/>
      <c r="D289" s="157" t="s">
        <v>1300</v>
      </c>
      <c r="E289" s="155" t="s">
        <v>0</v>
      </c>
      <c r="F289" s="198">
        <v>1</v>
      </c>
      <c r="G289" s="216">
        <v>2557.3000000000002</v>
      </c>
      <c r="H289" s="146">
        <f t="shared" si="25"/>
        <v>3196.625</v>
      </c>
      <c r="I289" s="158">
        <f t="shared" si="26"/>
        <v>3196.625</v>
      </c>
    </row>
    <row r="290" spans="1:9" s="159" customFormat="1">
      <c r="A290" s="154" t="s">
        <v>1049</v>
      </c>
      <c r="B290" s="155"/>
      <c r="C290" s="156"/>
      <c r="D290" s="157" t="s">
        <v>1301</v>
      </c>
      <c r="E290" s="155" t="s">
        <v>0</v>
      </c>
      <c r="F290" s="198">
        <v>1</v>
      </c>
      <c r="G290" s="216">
        <v>2396.77</v>
      </c>
      <c r="H290" s="146">
        <f t="shared" si="25"/>
        <v>2995.9625000000001</v>
      </c>
      <c r="I290" s="158">
        <f t="shared" si="26"/>
        <v>2995.9625000000001</v>
      </c>
    </row>
    <row r="291" spans="1:9" s="159" customFormat="1">
      <c r="A291" s="154" t="s">
        <v>1298</v>
      </c>
      <c r="B291" s="155"/>
      <c r="C291" s="156"/>
      <c r="D291" s="157" t="s">
        <v>1299</v>
      </c>
      <c r="E291" s="155" t="s">
        <v>0</v>
      </c>
      <c r="F291" s="198">
        <v>1</v>
      </c>
      <c r="G291" s="216">
        <v>328.11</v>
      </c>
      <c r="H291" s="146">
        <f t="shared" si="25"/>
        <v>410.13750000000005</v>
      </c>
      <c r="I291" s="158">
        <f t="shared" si="26"/>
        <v>410.13750000000005</v>
      </c>
    </row>
    <row r="292" spans="1:9">
      <c r="A292" s="281" t="s">
        <v>34</v>
      </c>
      <c r="B292" s="282"/>
      <c r="C292" s="282"/>
      <c r="D292" s="282"/>
      <c r="E292" s="282"/>
      <c r="F292" s="282"/>
      <c r="G292" s="282"/>
      <c r="H292" s="202">
        <f>I292/$I$5</f>
        <v>1.3186417024949389E-2</v>
      </c>
      <c r="I292" s="148">
        <f>SUM(I258:I291)</f>
        <v>15240.695</v>
      </c>
    </row>
    <row r="293" spans="1:9">
      <c r="A293" s="149">
        <v>15</v>
      </c>
      <c r="B293" s="266"/>
      <c r="C293" s="267"/>
      <c r="D293" s="140" t="s">
        <v>418</v>
      </c>
      <c r="E293" s="266"/>
      <c r="F293" s="289"/>
      <c r="G293" s="289"/>
      <c r="H293" s="267"/>
      <c r="I293" s="150">
        <f>I322</f>
        <v>32571.373875000001</v>
      </c>
    </row>
    <row r="294" spans="1:9" ht="47.25">
      <c r="A294" s="161" t="s">
        <v>781</v>
      </c>
      <c r="B294" s="162">
        <v>36519</v>
      </c>
      <c r="C294" s="163" t="s">
        <v>10</v>
      </c>
      <c r="D294" s="153" t="s">
        <v>783</v>
      </c>
      <c r="E294" s="162" t="s">
        <v>0</v>
      </c>
      <c r="F294" s="211">
        <v>2</v>
      </c>
      <c r="G294" s="146">
        <v>692.11</v>
      </c>
      <c r="H294" s="147">
        <f t="shared" ref="H294:H321" si="27">G294*$F$5+G294</f>
        <v>865.13750000000005</v>
      </c>
      <c r="I294" s="148">
        <f t="shared" ref="I294:I321" si="28">F294*H294</f>
        <v>1730.2750000000001</v>
      </c>
    </row>
    <row r="295" spans="1:9" ht="31.5">
      <c r="A295" s="161" t="s">
        <v>1050</v>
      </c>
      <c r="B295" s="143">
        <v>6021</v>
      </c>
      <c r="C295" s="144" t="s">
        <v>10</v>
      </c>
      <c r="D295" s="153" t="s">
        <v>784</v>
      </c>
      <c r="E295" s="143" t="s">
        <v>0</v>
      </c>
      <c r="F295" s="208">
        <v>2</v>
      </c>
      <c r="G295" s="146">
        <v>217.56899999999999</v>
      </c>
      <c r="H295" s="147">
        <f t="shared" si="27"/>
        <v>271.96125000000001</v>
      </c>
      <c r="I295" s="148">
        <f t="shared" si="28"/>
        <v>543.92250000000001</v>
      </c>
    </row>
    <row r="296" spans="1:9" ht="31.5">
      <c r="A296" s="161" t="s">
        <v>785</v>
      </c>
      <c r="B296" s="162" t="s">
        <v>786</v>
      </c>
      <c r="C296" s="163" t="s">
        <v>10</v>
      </c>
      <c r="D296" s="153" t="s">
        <v>787</v>
      </c>
      <c r="E296" s="162" t="s">
        <v>0</v>
      </c>
      <c r="F296" s="211">
        <v>10</v>
      </c>
      <c r="G296" s="146">
        <v>385.649</v>
      </c>
      <c r="H296" s="147">
        <f t="shared" si="27"/>
        <v>482.06124999999997</v>
      </c>
      <c r="I296" s="148">
        <f t="shared" si="28"/>
        <v>4820.6124999999993</v>
      </c>
    </row>
    <row r="297" spans="1:9" ht="15" customHeight="1">
      <c r="A297" s="161" t="s">
        <v>1051</v>
      </c>
      <c r="B297" s="143">
        <v>40729</v>
      </c>
      <c r="C297" s="144" t="s">
        <v>10</v>
      </c>
      <c r="D297" s="153" t="s">
        <v>788</v>
      </c>
      <c r="E297" s="143" t="s">
        <v>0</v>
      </c>
      <c r="F297" s="208">
        <v>14</v>
      </c>
      <c r="G297" s="146">
        <v>187.68200000000002</v>
      </c>
      <c r="H297" s="147">
        <f t="shared" si="27"/>
        <v>234.60250000000002</v>
      </c>
      <c r="I297" s="148">
        <f t="shared" si="28"/>
        <v>3284.4350000000004</v>
      </c>
    </row>
    <row r="298" spans="1:9" ht="31.5">
      <c r="A298" s="161" t="s">
        <v>1052</v>
      </c>
      <c r="B298" s="155"/>
      <c r="C298" s="156" t="s">
        <v>1322</v>
      </c>
      <c r="D298" s="157" t="s">
        <v>789</v>
      </c>
      <c r="E298" s="155" t="s">
        <v>0</v>
      </c>
      <c r="F298" s="198">
        <v>2</v>
      </c>
      <c r="G298" s="146">
        <v>384.9</v>
      </c>
      <c r="H298" s="147">
        <f t="shared" si="27"/>
        <v>481.125</v>
      </c>
      <c r="I298" s="148">
        <f t="shared" si="28"/>
        <v>962.25</v>
      </c>
    </row>
    <row r="299" spans="1:9">
      <c r="A299" s="161" t="s">
        <v>1053</v>
      </c>
      <c r="B299" s="155"/>
      <c r="C299" s="156" t="s">
        <v>1322</v>
      </c>
      <c r="D299" s="157" t="s">
        <v>420</v>
      </c>
      <c r="E299" s="155" t="s">
        <v>0</v>
      </c>
      <c r="F299" s="198">
        <v>2</v>
      </c>
      <c r="G299" s="146">
        <v>45.9</v>
      </c>
      <c r="H299" s="147">
        <f t="shared" si="27"/>
        <v>57.375</v>
      </c>
      <c r="I299" s="148">
        <f t="shared" si="28"/>
        <v>114.75</v>
      </c>
    </row>
    <row r="300" spans="1:9">
      <c r="A300" s="161" t="s">
        <v>1054</v>
      </c>
      <c r="B300" s="155"/>
      <c r="C300" s="156" t="s">
        <v>1322</v>
      </c>
      <c r="D300" s="157" t="s">
        <v>421</v>
      </c>
      <c r="E300" s="155" t="s">
        <v>0</v>
      </c>
      <c r="F300" s="198">
        <v>14</v>
      </c>
      <c r="G300" s="146">
        <v>65.89</v>
      </c>
      <c r="H300" s="147">
        <f t="shared" si="27"/>
        <v>82.362499999999997</v>
      </c>
      <c r="I300" s="148">
        <f t="shared" si="28"/>
        <v>1153.075</v>
      </c>
    </row>
    <row r="301" spans="1:9">
      <c r="A301" s="161" t="s">
        <v>1055</v>
      </c>
      <c r="B301" s="155"/>
      <c r="C301" s="156" t="s">
        <v>1322</v>
      </c>
      <c r="D301" s="157" t="s">
        <v>790</v>
      </c>
      <c r="E301" s="155" t="s">
        <v>422</v>
      </c>
      <c r="F301" s="198">
        <v>3</v>
      </c>
      <c r="G301" s="146">
        <v>237.49</v>
      </c>
      <c r="H301" s="147">
        <f t="shared" si="27"/>
        <v>296.86250000000001</v>
      </c>
      <c r="I301" s="148">
        <f t="shared" si="28"/>
        <v>890.58750000000009</v>
      </c>
    </row>
    <row r="302" spans="1:9" ht="31.5">
      <c r="A302" s="161" t="s">
        <v>1056</v>
      </c>
      <c r="B302" s="155"/>
      <c r="C302" s="156" t="s">
        <v>1322</v>
      </c>
      <c r="D302" s="157" t="s">
        <v>791</v>
      </c>
      <c r="E302" s="155" t="s">
        <v>0</v>
      </c>
      <c r="F302" s="198">
        <v>3</v>
      </c>
      <c r="G302" s="146">
        <v>130.9</v>
      </c>
      <c r="H302" s="147">
        <f t="shared" si="27"/>
        <v>163.625</v>
      </c>
      <c r="I302" s="148">
        <f t="shared" si="28"/>
        <v>490.875</v>
      </c>
    </row>
    <row r="303" spans="1:9" ht="31.5">
      <c r="A303" s="161" t="s">
        <v>1057</v>
      </c>
      <c r="B303" s="155">
        <v>86904</v>
      </c>
      <c r="C303" s="156" t="s">
        <v>10</v>
      </c>
      <c r="D303" s="157" t="s">
        <v>792</v>
      </c>
      <c r="E303" s="155" t="s">
        <v>0</v>
      </c>
      <c r="F303" s="198">
        <v>3</v>
      </c>
      <c r="G303" s="146">
        <v>89.87</v>
      </c>
      <c r="H303" s="147">
        <f t="shared" si="27"/>
        <v>112.33750000000001</v>
      </c>
      <c r="I303" s="148">
        <f t="shared" si="28"/>
        <v>337.01250000000005</v>
      </c>
    </row>
    <row r="304" spans="1:9" ht="31.5">
      <c r="A304" s="161" t="s">
        <v>1058</v>
      </c>
      <c r="B304" s="143">
        <v>86901</v>
      </c>
      <c r="C304" s="144" t="s">
        <v>10</v>
      </c>
      <c r="D304" s="153" t="s">
        <v>793</v>
      </c>
      <c r="E304" s="143" t="s">
        <v>0</v>
      </c>
      <c r="F304" s="208">
        <v>13</v>
      </c>
      <c r="G304" s="146">
        <v>112.88200000000001</v>
      </c>
      <c r="H304" s="147">
        <f t="shared" si="27"/>
        <v>141.10250000000002</v>
      </c>
      <c r="I304" s="148">
        <f t="shared" si="28"/>
        <v>1834.3325000000002</v>
      </c>
    </row>
    <row r="305" spans="1:9" ht="47.25">
      <c r="A305" s="161" t="s">
        <v>794</v>
      </c>
      <c r="B305" s="162"/>
      <c r="C305" s="144" t="s">
        <v>1322</v>
      </c>
      <c r="D305" s="153" t="s">
        <v>795</v>
      </c>
      <c r="E305" s="162" t="s">
        <v>0</v>
      </c>
      <c r="F305" s="211">
        <v>3</v>
      </c>
      <c r="G305" s="146">
        <v>434.5</v>
      </c>
      <c r="H305" s="147">
        <f t="shared" si="27"/>
        <v>543.125</v>
      </c>
      <c r="I305" s="148">
        <f t="shared" si="28"/>
        <v>1629.375</v>
      </c>
    </row>
    <row r="306" spans="1:9" ht="47.25">
      <c r="A306" s="161" t="s">
        <v>796</v>
      </c>
      <c r="B306" s="162" t="s">
        <v>797</v>
      </c>
      <c r="C306" s="163" t="s">
        <v>10</v>
      </c>
      <c r="D306" s="153" t="s">
        <v>798</v>
      </c>
      <c r="E306" s="162" t="s">
        <v>422</v>
      </c>
      <c r="F306" s="211">
        <v>9</v>
      </c>
      <c r="G306" s="146">
        <v>302.06</v>
      </c>
      <c r="H306" s="147">
        <f t="shared" si="27"/>
        <v>377.57499999999999</v>
      </c>
      <c r="I306" s="148">
        <f t="shared" si="28"/>
        <v>3398.1749999999997</v>
      </c>
    </row>
    <row r="307" spans="1:9">
      <c r="A307" s="161" t="s">
        <v>1059</v>
      </c>
      <c r="B307" s="143"/>
      <c r="C307" s="144" t="s">
        <v>1322</v>
      </c>
      <c r="D307" s="153" t="s">
        <v>423</v>
      </c>
      <c r="E307" s="143" t="s">
        <v>0</v>
      </c>
      <c r="F307" s="208">
        <v>17</v>
      </c>
      <c r="G307" s="146">
        <v>42.35</v>
      </c>
      <c r="H307" s="147">
        <f t="shared" si="27"/>
        <v>52.9375</v>
      </c>
      <c r="I307" s="148">
        <f t="shared" si="28"/>
        <v>899.9375</v>
      </c>
    </row>
    <row r="308" spans="1:9">
      <c r="A308" s="161" t="s">
        <v>1060</v>
      </c>
      <c r="B308" s="143"/>
      <c r="C308" s="144" t="s">
        <v>1322</v>
      </c>
      <c r="D308" s="153" t="s">
        <v>424</v>
      </c>
      <c r="E308" s="143" t="s">
        <v>0</v>
      </c>
      <c r="F308" s="208">
        <v>13</v>
      </c>
      <c r="G308" s="146">
        <v>65.89</v>
      </c>
      <c r="H308" s="147">
        <f t="shared" si="27"/>
        <v>82.362499999999997</v>
      </c>
      <c r="I308" s="148">
        <f t="shared" si="28"/>
        <v>1070.7124999999999</v>
      </c>
    </row>
    <row r="309" spans="1:9">
      <c r="A309" s="161" t="s">
        <v>1061</v>
      </c>
      <c r="B309" s="143"/>
      <c r="C309" s="144" t="s">
        <v>1322</v>
      </c>
      <c r="D309" s="153" t="s">
        <v>799</v>
      </c>
      <c r="E309" s="143" t="s">
        <v>0</v>
      </c>
      <c r="F309" s="208">
        <v>6</v>
      </c>
      <c r="G309" s="146">
        <v>121</v>
      </c>
      <c r="H309" s="147">
        <f t="shared" si="27"/>
        <v>151.25</v>
      </c>
      <c r="I309" s="148">
        <f t="shared" si="28"/>
        <v>907.5</v>
      </c>
    </row>
    <row r="310" spans="1:9">
      <c r="A310" s="161" t="s">
        <v>1062</v>
      </c>
      <c r="B310" s="143"/>
      <c r="C310" s="144" t="s">
        <v>1322</v>
      </c>
      <c r="D310" s="153" t="s">
        <v>425</v>
      </c>
      <c r="E310" s="143" t="s">
        <v>0</v>
      </c>
      <c r="F310" s="208">
        <v>3</v>
      </c>
      <c r="G310" s="146">
        <v>69.19</v>
      </c>
      <c r="H310" s="147">
        <f t="shared" si="27"/>
        <v>86.487499999999997</v>
      </c>
      <c r="I310" s="148">
        <f t="shared" si="28"/>
        <v>259.46249999999998</v>
      </c>
    </row>
    <row r="311" spans="1:9">
      <c r="A311" s="161" t="s">
        <v>1063</v>
      </c>
      <c r="B311" s="143"/>
      <c r="C311" s="144" t="s">
        <v>1322</v>
      </c>
      <c r="D311" s="153" t="s">
        <v>426</v>
      </c>
      <c r="E311" s="143" t="s">
        <v>0</v>
      </c>
      <c r="F311" s="208">
        <v>1</v>
      </c>
      <c r="G311" s="146">
        <v>121</v>
      </c>
      <c r="H311" s="147">
        <f t="shared" si="27"/>
        <v>151.25</v>
      </c>
      <c r="I311" s="148">
        <f t="shared" si="28"/>
        <v>151.25</v>
      </c>
    </row>
    <row r="312" spans="1:9">
      <c r="A312" s="161" t="s">
        <v>1064</v>
      </c>
      <c r="B312" s="143" t="s">
        <v>427</v>
      </c>
      <c r="C312" s="144" t="s">
        <v>10</v>
      </c>
      <c r="D312" s="153" t="s">
        <v>428</v>
      </c>
      <c r="E312" s="143" t="s">
        <v>29</v>
      </c>
      <c r="F312" s="208">
        <v>9.9</v>
      </c>
      <c r="G312" s="146">
        <v>85.899000000000001</v>
      </c>
      <c r="H312" s="147">
        <f t="shared" si="27"/>
        <v>107.37375</v>
      </c>
      <c r="I312" s="148">
        <f t="shared" si="28"/>
        <v>1063.000125</v>
      </c>
    </row>
    <row r="313" spans="1:9">
      <c r="A313" s="161" t="s">
        <v>1065</v>
      </c>
      <c r="B313" s="143"/>
      <c r="C313" s="144" t="s">
        <v>1322</v>
      </c>
      <c r="D313" s="153" t="s">
        <v>430</v>
      </c>
      <c r="E313" s="143" t="s">
        <v>0</v>
      </c>
      <c r="F313" s="208">
        <v>2</v>
      </c>
      <c r="G313" s="146">
        <v>80</v>
      </c>
      <c r="H313" s="147">
        <f t="shared" si="27"/>
        <v>100</v>
      </c>
      <c r="I313" s="148">
        <f t="shared" si="28"/>
        <v>200</v>
      </c>
    </row>
    <row r="314" spans="1:9">
      <c r="A314" s="161" t="s">
        <v>1066</v>
      </c>
      <c r="B314" s="143"/>
      <c r="C314" s="144" t="s">
        <v>1322</v>
      </c>
      <c r="D314" s="153" t="s">
        <v>431</v>
      </c>
      <c r="E314" s="143" t="s">
        <v>0</v>
      </c>
      <c r="F314" s="208">
        <v>2</v>
      </c>
      <c r="G314" s="146">
        <v>100</v>
      </c>
      <c r="H314" s="147">
        <f t="shared" si="27"/>
        <v>125</v>
      </c>
      <c r="I314" s="148">
        <f t="shared" si="28"/>
        <v>250</v>
      </c>
    </row>
    <row r="315" spans="1:9">
      <c r="A315" s="161" t="s">
        <v>1067</v>
      </c>
      <c r="B315" s="143"/>
      <c r="C315" s="144" t="s">
        <v>1322</v>
      </c>
      <c r="D315" s="153" t="s">
        <v>800</v>
      </c>
      <c r="E315" s="143" t="s">
        <v>0</v>
      </c>
      <c r="F315" s="208">
        <v>2</v>
      </c>
      <c r="G315" s="146">
        <v>80</v>
      </c>
      <c r="H315" s="147">
        <f t="shared" si="27"/>
        <v>100</v>
      </c>
      <c r="I315" s="148">
        <f t="shared" si="28"/>
        <v>200</v>
      </c>
    </row>
    <row r="316" spans="1:9" ht="31.5">
      <c r="A316" s="161" t="s">
        <v>1068</v>
      </c>
      <c r="B316" s="143">
        <v>73663</v>
      </c>
      <c r="C316" s="144" t="s">
        <v>10</v>
      </c>
      <c r="D316" s="153" t="s">
        <v>801</v>
      </c>
      <c r="E316" s="143" t="s">
        <v>0</v>
      </c>
      <c r="F316" s="208">
        <v>10</v>
      </c>
      <c r="G316" s="146">
        <v>96.513999999999996</v>
      </c>
      <c r="H316" s="147">
        <f t="shared" si="27"/>
        <v>120.6425</v>
      </c>
      <c r="I316" s="148">
        <f t="shared" si="28"/>
        <v>1206.425</v>
      </c>
    </row>
    <row r="317" spans="1:9">
      <c r="A317" s="161" t="s">
        <v>1069</v>
      </c>
      <c r="B317" s="143">
        <v>86909</v>
      </c>
      <c r="C317" s="144" t="s">
        <v>10</v>
      </c>
      <c r="D317" s="153" t="s">
        <v>432</v>
      </c>
      <c r="E317" s="143" t="s">
        <v>0</v>
      </c>
      <c r="F317" s="208">
        <v>12</v>
      </c>
      <c r="G317" s="146">
        <v>81.037000000000006</v>
      </c>
      <c r="H317" s="147">
        <f t="shared" si="27"/>
        <v>101.29625000000001</v>
      </c>
      <c r="I317" s="148">
        <f t="shared" si="28"/>
        <v>1215.5550000000003</v>
      </c>
    </row>
    <row r="318" spans="1:9">
      <c r="A318" s="161" t="s">
        <v>1070</v>
      </c>
      <c r="B318" s="143">
        <v>86916</v>
      </c>
      <c r="C318" s="144" t="s">
        <v>10</v>
      </c>
      <c r="D318" s="153" t="s">
        <v>433</v>
      </c>
      <c r="E318" s="143" t="s">
        <v>0</v>
      </c>
      <c r="F318" s="208">
        <v>6</v>
      </c>
      <c r="G318" s="146">
        <v>11.263999999999999</v>
      </c>
      <c r="H318" s="147">
        <f t="shared" si="27"/>
        <v>14.079999999999998</v>
      </c>
      <c r="I318" s="148">
        <f t="shared" si="28"/>
        <v>84.47999999999999</v>
      </c>
    </row>
    <row r="319" spans="1:9">
      <c r="A319" s="161" t="s">
        <v>1071</v>
      </c>
      <c r="B319" s="143">
        <v>86906</v>
      </c>
      <c r="C319" s="144" t="s">
        <v>10</v>
      </c>
      <c r="D319" s="153" t="s">
        <v>434</v>
      </c>
      <c r="E319" s="143" t="s">
        <v>0</v>
      </c>
      <c r="F319" s="208">
        <v>19</v>
      </c>
      <c r="G319" s="146">
        <v>40.545999999999999</v>
      </c>
      <c r="H319" s="147">
        <f t="shared" si="27"/>
        <v>50.682499999999997</v>
      </c>
      <c r="I319" s="148">
        <f t="shared" si="28"/>
        <v>962.96749999999997</v>
      </c>
    </row>
    <row r="320" spans="1:9" ht="31.5">
      <c r="A320" s="161" t="s">
        <v>1072</v>
      </c>
      <c r="B320" s="143">
        <v>9535</v>
      </c>
      <c r="C320" s="144" t="s">
        <v>10</v>
      </c>
      <c r="D320" s="153" t="s">
        <v>802</v>
      </c>
      <c r="E320" s="143" t="s">
        <v>0</v>
      </c>
      <c r="F320" s="208">
        <v>10</v>
      </c>
      <c r="G320" s="146">
        <v>60.49</v>
      </c>
      <c r="H320" s="147">
        <f t="shared" si="27"/>
        <v>75.612499999999997</v>
      </c>
      <c r="I320" s="148">
        <f t="shared" si="28"/>
        <v>756.125</v>
      </c>
    </row>
    <row r="321" spans="1:9" ht="15" customHeight="1">
      <c r="A321" s="161" t="s">
        <v>1073</v>
      </c>
      <c r="B321" s="143">
        <v>86919</v>
      </c>
      <c r="C321" s="144" t="s">
        <v>10</v>
      </c>
      <c r="D321" s="166" t="s">
        <v>803</v>
      </c>
      <c r="E321" s="143" t="s">
        <v>0</v>
      </c>
      <c r="F321" s="208">
        <v>5</v>
      </c>
      <c r="G321" s="146">
        <v>344.685</v>
      </c>
      <c r="H321" s="147">
        <f t="shared" si="27"/>
        <v>430.85624999999999</v>
      </c>
      <c r="I321" s="148">
        <f t="shared" si="28"/>
        <v>2154.28125</v>
      </c>
    </row>
    <row r="322" spans="1:9">
      <c r="A322" s="281" t="s">
        <v>34</v>
      </c>
      <c r="B322" s="282"/>
      <c r="C322" s="282"/>
      <c r="D322" s="282"/>
      <c r="E322" s="282"/>
      <c r="F322" s="282"/>
      <c r="G322" s="282"/>
      <c r="H322" s="202">
        <f>I322/$I$5</f>
        <v>2.8181111097052448E-2</v>
      </c>
      <c r="I322" s="148">
        <f>SUM(I294:I321)</f>
        <v>32571.373875000001</v>
      </c>
    </row>
    <row r="323" spans="1:9">
      <c r="A323" s="149">
        <v>16</v>
      </c>
      <c r="B323" s="266"/>
      <c r="C323" s="267"/>
      <c r="D323" s="140" t="s">
        <v>435</v>
      </c>
      <c r="E323" s="266"/>
      <c r="F323" s="289"/>
      <c r="G323" s="289"/>
      <c r="H323" s="267"/>
      <c r="I323" s="150">
        <f>I345</f>
        <v>2178.6770499999998</v>
      </c>
    </row>
    <row r="324" spans="1:9">
      <c r="A324" s="142" t="s">
        <v>1074</v>
      </c>
      <c r="B324" s="143" t="s">
        <v>436</v>
      </c>
      <c r="C324" s="144" t="s">
        <v>10</v>
      </c>
      <c r="D324" s="153" t="s">
        <v>437</v>
      </c>
      <c r="E324" s="143" t="s">
        <v>37</v>
      </c>
      <c r="F324" s="208">
        <v>0.78</v>
      </c>
      <c r="G324" s="146">
        <v>388.14600000000002</v>
      </c>
      <c r="H324" s="147">
        <f t="shared" ref="H324:H344" si="29">G324*$F$5+G324</f>
        <v>485.1825</v>
      </c>
      <c r="I324" s="148">
        <f t="shared" ref="I324:I344" si="30">F324*H324</f>
        <v>378.44235000000003</v>
      </c>
    </row>
    <row r="325" spans="1:9">
      <c r="A325" s="142" t="s">
        <v>1075</v>
      </c>
      <c r="B325" s="143">
        <v>85014</v>
      </c>
      <c r="C325" s="144" t="s">
        <v>10</v>
      </c>
      <c r="D325" s="153" t="s">
        <v>439</v>
      </c>
      <c r="E325" s="143" t="s">
        <v>12</v>
      </c>
      <c r="F325" s="208">
        <v>0.32</v>
      </c>
      <c r="G325" s="146">
        <v>353.24299999999999</v>
      </c>
      <c r="H325" s="147">
        <f t="shared" si="29"/>
        <v>441.55374999999998</v>
      </c>
      <c r="I325" s="148">
        <f t="shared" si="30"/>
        <v>141.2972</v>
      </c>
    </row>
    <row r="326" spans="1:9">
      <c r="A326" s="142" t="s">
        <v>1076</v>
      </c>
      <c r="B326" s="143" t="s">
        <v>441</v>
      </c>
      <c r="C326" s="144" t="s">
        <v>10</v>
      </c>
      <c r="D326" s="153" t="s">
        <v>442</v>
      </c>
      <c r="E326" s="143" t="s">
        <v>29</v>
      </c>
      <c r="F326" s="208">
        <v>22</v>
      </c>
      <c r="G326" s="146">
        <v>12.628</v>
      </c>
      <c r="H326" s="147">
        <f t="shared" si="29"/>
        <v>15.785</v>
      </c>
      <c r="I326" s="148">
        <f t="shared" si="30"/>
        <v>347.27</v>
      </c>
    </row>
    <row r="327" spans="1:9">
      <c r="A327" s="142" t="s">
        <v>1077</v>
      </c>
      <c r="B327" s="143"/>
      <c r="C327" s="144"/>
      <c r="D327" s="153" t="s">
        <v>445</v>
      </c>
      <c r="E327" s="143" t="s">
        <v>29</v>
      </c>
      <c r="F327" s="208">
        <v>22</v>
      </c>
      <c r="G327" s="146">
        <v>12.628</v>
      </c>
      <c r="H327" s="147">
        <f t="shared" si="29"/>
        <v>15.785</v>
      </c>
      <c r="I327" s="148">
        <f t="shared" si="30"/>
        <v>347.27</v>
      </c>
    </row>
    <row r="328" spans="1:9">
      <c r="A328" s="142" t="s">
        <v>1078</v>
      </c>
      <c r="B328" s="143"/>
      <c r="C328" s="144" t="s">
        <v>1322</v>
      </c>
      <c r="D328" s="153" t="s">
        <v>446</v>
      </c>
      <c r="E328" s="143" t="s">
        <v>0</v>
      </c>
      <c r="F328" s="208">
        <v>2</v>
      </c>
      <c r="G328" s="146">
        <v>8.25</v>
      </c>
      <c r="H328" s="147">
        <f t="shared" si="29"/>
        <v>10.3125</v>
      </c>
      <c r="I328" s="148">
        <f t="shared" si="30"/>
        <v>20.625</v>
      </c>
    </row>
    <row r="329" spans="1:9">
      <c r="A329" s="142" t="s">
        <v>1079</v>
      </c>
      <c r="B329" s="143"/>
      <c r="C329" s="144" t="s">
        <v>1322</v>
      </c>
      <c r="D329" s="153" t="s">
        <v>447</v>
      </c>
      <c r="E329" s="143" t="s">
        <v>0</v>
      </c>
      <c r="F329" s="208">
        <v>4</v>
      </c>
      <c r="G329" s="146">
        <v>11</v>
      </c>
      <c r="H329" s="147">
        <f t="shared" si="29"/>
        <v>13.75</v>
      </c>
      <c r="I329" s="148">
        <f t="shared" si="30"/>
        <v>55</v>
      </c>
    </row>
    <row r="330" spans="1:9">
      <c r="A330" s="142" t="s">
        <v>1080</v>
      </c>
      <c r="B330" s="143"/>
      <c r="C330" s="144" t="s">
        <v>1322</v>
      </c>
      <c r="D330" s="153" t="s">
        <v>448</v>
      </c>
      <c r="E330" s="143" t="s">
        <v>0</v>
      </c>
      <c r="F330" s="208">
        <v>3</v>
      </c>
      <c r="G330" s="146">
        <v>8.0299999999999994</v>
      </c>
      <c r="H330" s="147">
        <f t="shared" si="29"/>
        <v>10.0375</v>
      </c>
      <c r="I330" s="148">
        <f t="shared" si="30"/>
        <v>30.112499999999997</v>
      </c>
    </row>
    <row r="331" spans="1:9">
      <c r="A331" s="142" t="s">
        <v>1081</v>
      </c>
      <c r="B331" s="143"/>
      <c r="C331" s="144" t="s">
        <v>1322</v>
      </c>
      <c r="D331" s="153" t="s">
        <v>449</v>
      </c>
      <c r="E331" s="143" t="s">
        <v>0</v>
      </c>
      <c r="F331" s="208">
        <v>6</v>
      </c>
      <c r="G331" s="146">
        <v>20.79</v>
      </c>
      <c r="H331" s="147">
        <f t="shared" si="29"/>
        <v>25.987499999999997</v>
      </c>
      <c r="I331" s="148">
        <f t="shared" si="30"/>
        <v>155.92499999999998</v>
      </c>
    </row>
    <row r="332" spans="1:9">
      <c r="A332" s="142" t="s">
        <v>1082</v>
      </c>
      <c r="B332" s="143"/>
      <c r="C332" s="144" t="s">
        <v>1322</v>
      </c>
      <c r="D332" s="153" t="s">
        <v>450</v>
      </c>
      <c r="E332" s="143" t="s">
        <v>0</v>
      </c>
      <c r="F332" s="208">
        <v>4</v>
      </c>
      <c r="G332" s="146">
        <v>25.189999999999998</v>
      </c>
      <c r="H332" s="147">
        <f t="shared" si="29"/>
        <v>31.487499999999997</v>
      </c>
      <c r="I332" s="148">
        <f t="shared" si="30"/>
        <v>125.94999999999999</v>
      </c>
    </row>
    <row r="333" spans="1:9">
      <c r="A333" s="142" t="s">
        <v>1083</v>
      </c>
      <c r="B333" s="143"/>
      <c r="C333" s="144" t="s">
        <v>1322</v>
      </c>
      <c r="D333" s="153" t="s">
        <v>451</v>
      </c>
      <c r="E333" s="143" t="s">
        <v>0</v>
      </c>
      <c r="F333" s="208">
        <v>4</v>
      </c>
      <c r="G333" s="146">
        <v>25.3</v>
      </c>
      <c r="H333" s="147">
        <f t="shared" si="29"/>
        <v>31.625</v>
      </c>
      <c r="I333" s="148">
        <f t="shared" si="30"/>
        <v>126.5</v>
      </c>
    </row>
    <row r="334" spans="1:9">
      <c r="A334" s="142" t="s">
        <v>1084</v>
      </c>
      <c r="B334" s="143"/>
      <c r="C334" s="144" t="s">
        <v>1322</v>
      </c>
      <c r="D334" s="153" t="s">
        <v>452</v>
      </c>
      <c r="E334" s="143" t="s">
        <v>0</v>
      </c>
      <c r="F334" s="208">
        <v>1</v>
      </c>
      <c r="G334" s="146">
        <v>4.7299999999999995</v>
      </c>
      <c r="H334" s="147">
        <f t="shared" si="29"/>
        <v>5.9124999999999996</v>
      </c>
      <c r="I334" s="148">
        <f t="shared" si="30"/>
        <v>5.9124999999999996</v>
      </c>
    </row>
    <row r="335" spans="1:9">
      <c r="A335" s="142" t="s">
        <v>1085</v>
      </c>
      <c r="B335" s="143"/>
      <c r="C335" s="144" t="s">
        <v>1322</v>
      </c>
      <c r="D335" s="153" t="s">
        <v>453</v>
      </c>
      <c r="E335" s="143" t="s">
        <v>0</v>
      </c>
      <c r="F335" s="208">
        <v>1</v>
      </c>
      <c r="G335" s="146">
        <v>17.380000000000003</v>
      </c>
      <c r="H335" s="147">
        <f t="shared" si="29"/>
        <v>21.725000000000001</v>
      </c>
      <c r="I335" s="148">
        <f t="shared" si="30"/>
        <v>21.725000000000001</v>
      </c>
    </row>
    <row r="336" spans="1:9">
      <c r="A336" s="142" t="s">
        <v>1086</v>
      </c>
      <c r="B336" s="143"/>
      <c r="C336" s="144" t="s">
        <v>1322</v>
      </c>
      <c r="D336" s="153" t="s">
        <v>454</v>
      </c>
      <c r="E336" s="143" t="s">
        <v>0</v>
      </c>
      <c r="F336" s="208">
        <v>2</v>
      </c>
      <c r="G336" s="146">
        <v>29.59</v>
      </c>
      <c r="H336" s="147">
        <f t="shared" si="29"/>
        <v>36.987499999999997</v>
      </c>
      <c r="I336" s="148">
        <f t="shared" si="30"/>
        <v>73.974999999999994</v>
      </c>
    </row>
    <row r="337" spans="1:9">
      <c r="A337" s="142" t="s">
        <v>1087</v>
      </c>
      <c r="B337" s="143"/>
      <c r="C337" s="144" t="s">
        <v>1322</v>
      </c>
      <c r="D337" s="153" t="s">
        <v>455</v>
      </c>
      <c r="E337" s="143" t="s">
        <v>0</v>
      </c>
      <c r="F337" s="208">
        <v>2</v>
      </c>
      <c r="G337" s="146">
        <v>5.0599999999999996</v>
      </c>
      <c r="H337" s="147">
        <f t="shared" si="29"/>
        <v>6.3249999999999993</v>
      </c>
      <c r="I337" s="148">
        <f t="shared" si="30"/>
        <v>12.649999999999999</v>
      </c>
    </row>
    <row r="338" spans="1:9">
      <c r="A338" s="142" t="s">
        <v>1088</v>
      </c>
      <c r="B338" s="143"/>
      <c r="C338" s="144" t="s">
        <v>1322</v>
      </c>
      <c r="D338" s="153" t="s">
        <v>456</v>
      </c>
      <c r="E338" s="143" t="s">
        <v>0</v>
      </c>
      <c r="F338" s="208">
        <v>2</v>
      </c>
      <c r="G338" s="146">
        <v>2.1890000000000001</v>
      </c>
      <c r="H338" s="147">
        <f t="shared" si="29"/>
        <v>2.7362500000000001</v>
      </c>
      <c r="I338" s="148">
        <f t="shared" si="30"/>
        <v>5.4725000000000001</v>
      </c>
    </row>
    <row r="339" spans="1:9">
      <c r="A339" s="142" t="s">
        <v>1089</v>
      </c>
      <c r="B339" s="143"/>
      <c r="C339" s="144" t="s">
        <v>1322</v>
      </c>
      <c r="D339" s="153" t="s">
        <v>457</v>
      </c>
      <c r="E339" s="143" t="s">
        <v>0</v>
      </c>
      <c r="F339" s="208">
        <v>1</v>
      </c>
      <c r="G339" s="146">
        <v>32.89</v>
      </c>
      <c r="H339" s="147">
        <f t="shared" si="29"/>
        <v>41.112499999999997</v>
      </c>
      <c r="I339" s="148">
        <f t="shared" si="30"/>
        <v>41.112499999999997</v>
      </c>
    </row>
    <row r="340" spans="1:9">
      <c r="A340" s="142" t="s">
        <v>1090</v>
      </c>
      <c r="B340" s="143"/>
      <c r="C340" s="144" t="s">
        <v>1322</v>
      </c>
      <c r="D340" s="153" t="s">
        <v>458</v>
      </c>
      <c r="E340" s="143" t="s">
        <v>0</v>
      </c>
      <c r="F340" s="208">
        <v>1</v>
      </c>
      <c r="G340" s="146">
        <v>52.8</v>
      </c>
      <c r="H340" s="147">
        <f t="shared" si="29"/>
        <v>66</v>
      </c>
      <c r="I340" s="148">
        <f t="shared" si="30"/>
        <v>66</v>
      </c>
    </row>
    <row r="341" spans="1:9">
      <c r="A341" s="142" t="s">
        <v>1091</v>
      </c>
      <c r="B341" s="143"/>
      <c r="C341" s="144" t="s">
        <v>1322</v>
      </c>
      <c r="D341" s="153" t="s">
        <v>459</v>
      </c>
      <c r="E341" s="143" t="s">
        <v>29</v>
      </c>
      <c r="F341" s="208">
        <v>2</v>
      </c>
      <c r="G341" s="146">
        <v>1.595</v>
      </c>
      <c r="H341" s="147">
        <f t="shared" si="29"/>
        <v>1.9937499999999999</v>
      </c>
      <c r="I341" s="148">
        <f t="shared" si="30"/>
        <v>3.9874999999999998</v>
      </c>
    </row>
    <row r="342" spans="1:9">
      <c r="A342" s="142" t="s">
        <v>1092</v>
      </c>
      <c r="B342" s="143"/>
      <c r="C342" s="144" t="s">
        <v>1322</v>
      </c>
      <c r="D342" s="153" t="s">
        <v>460</v>
      </c>
      <c r="E342" s="143" t="s">
        <v>0</v>
      </c>
      <c r="F342" s="208">
        <v>2</v>
      </c>
      <c r="G342" s="146">
        <v>54.78</v>
      </c>
      <c r="H342" s="147">
        <f t="shared" si="29"/>
        <v>68.474999999999994</v>
      </c>
      <c r="I342" s="148">
        <f t="shared" si="30"/>
        <v>136.94999999999999</v>
      </c>
    </row>
    <row r="343" spans="1:9">
      <c r="A343" s="142" t="s">
        <v>1093</v>
      </c>
      <c r="B343" s="143"/>
      <c r="C343" s="144" t="s">
        <v>1322</v>
      </c>
      <c r="D343" s="153" t="s">
        <v>461</v>
      </c>
      <c r="E343" s="143" t="s">
        <v>0</v>
      </c>
      <c r="F343" s="208">
        <v>1</v>
      </c>
      <c r="G343" s="146">
        <v>33</v>
      </c>
      <c r="H343" s="147">
        <f t="shared" si="29"/>
        <v>41.25</v>
      </c>
      <c r="I343" s="148">
        <f t="shared" si="30"/>
        <v>41.25</v>
      </c>
    </row>
    <row r="344" spans="1:9">
      <c r="A344" s="142" t="s">
        <v>1094</v>
      </c>
      <c r="B344" s="143"/>
      <c r="C344" s="144" t="s">
        <v>1322</v>
      </c>
      <c r="D344" s="153" t="s">
        <v>462</v>
      </c>
      <c r="E344" s="143" t="s">
        <v>0</v>
      </c>
      <c r="F344" s="208">
        <v>1</v>
      </c>
      <c r="G344" s="146">
        <v>33</v>
      </c>
      <c r="H344" s="147">
        <f t="shared" si="29"/>
        <v>41.25</v>
      </c>
      <c r="I344" s="148">
        <f t="shared" si="30"/>
        <v>41.25</v>
      </c>
    </row>
    <row r="345" spans="1:9">
      <c r="A345" s="281" t="s">
        <v>34</v>
      </c>
      <c r="B345" s="282"/>
      <c r="C345" s="282"/>
      <c r="D345" s="282"/>
      <c r="E345" s="282"/>
      <c r="F345" s="282"/>
      <c r="G345" s="282"/>
      <c r="H345" s="202">
        <f>I345/$I$5</f>
        <v>1.8850153581569939E-3</v>
      </c>
      <c r="I345" s="148">
        <f>SUM(I324:I344)</f>
        <v>2178.6770499999998</v>
      </c>
    </row>
    <row r="346" spans="1:9">
      <c r="A346" s="149">
        <v>17</v>
      </c>
      <c r="B346" s="266"/>
      <c r="C346" s="267"/>
      <c r="D346" s="140" t="s">
        <v>463</v>
      </c>
      <c r="E346" s="266"/>
      <c r="F346" s="289"/>
      <c r="G346" s="289"/>
      <c r="H346" s="267"/>
      <c r="I346" s="150">
        <f>I377</f>
        <v>11148.757500000002</v>
      </c>
    </row>
    <row r="347" spans="1:9">
      <c r="A347" s="142" t="s">
        <v>1095</v>
      </c>
      <c r="B347" s="143">
        <v>72553</v>
      </c>
      <c r="C347" s="144" t="s">
        <v>10</v>
      </c>
      <c r="D347" s="145" t="s">
        <v>464</v>
      </c>
      <c r="E347" s="143" t="s">
        <v>0</v>
      </c>
      <c r="F347" s="208">
        <v>6</v>
      </c>
      <c r="G347" s="146">
        <v>125.59800000000001</v>
      </c>
      <c r="H347" s="147">
        <f t="shared" ref="H347:H376" si="31">G347*$F$5+G347</f>
        <v>156.9975</v>
      </c>
      <c r="I347" s="148">
        <f t="shared" ref="I347:I376" si="32">F347*H347</f>
        <v>941.98500000000001</v>
      </c>
    </row>
    <row r="348" spans="1:9">
      <c r="A348" s="142" t="s">
        <v>1096</v>
      </c>
      <c r="B348" s="155">
        <v>72554</v>
      </c>
      <c r="C348" s="144" t="s">
        <v>10</v>
      </c>
      <c r="D348" s="145" t="s">
        <v>465</v>
      </c>
      <c r="E348" s="143" t="s">
        <v>0</v>
      </c>
      <c r="F348" s="208">
        <v>1</v>
      </c>
      <c r="G348" s="146">
        <v>375.56</v>
      </c>
      <c r="H348" s="147">
        <f t="shared" si="31"/>
        <v>469.45</v>
      </c>
      <c r="I348" s="148">
        <f t="shared" si="32"/>
        <v>469.45</v>
      </c>
    </row>
    <row r="349" spans="1:9">
      <c r="A349" s="142" t="s">
        <v>1097</v>
      </c>
      <c r="B349" s="155">
        <v>72302</v>
      </c>
      <c r="C349" s="144" t="s">
        <v>10</v>
      </c>
      <c r="D349" s="145" t="s">
        <v>466</v>
      </c>
      <c r="E349" s="143" t="s">
        <v>0</v>
      </c>
      <c r="F349" s="208">
        <v>1</v>
      </c>
      <c r="G349" s="146">
        <v>81.707999999999998</v>
      </c>
      <c r="H349" s="147">
        <f t="shared" si="31"/>
        <v>102.13499999999999</v>
      </c>
      <c r="I349" s="148">
        <f t="shared" si="32"/>
        <v>102.13499999999999</v>
      </c>
    </row>
    <row r="350" spans="1:9">
      <c r="A350" s="142" t="s">
        <v>1098</v>
      </c>
      <c r="B350" s="155">
        <v>72302</v>
      </c>
      <c r="C350" s="144" t="s">
        <v>10</v>
      </c>
      <c r="D350" s="145" t="s">
        <v>467</v>
      </c>
      <c r="E350" s="143" t="s">
        <v>0</v>
      </c>
      <c r="F350" s="208">
        <v>3</v>
      </c>
      <c r="G350" s="146">
        <v>81.707999999999998</v>
      </c>
      <c r="H350" s="147">
        <f t="shared" si="31"/>
        <v>102.13499999999999</v>
      </c>
      <c r="I350" s="148">
        <f t="shared" si="32"/>
        <v>306.40499999999997</v>
      </c>
    </row>
    <row r="351" spans="1:9">
      <c r="A351" s="142" t="s">
        <v>1099</v>
      </c>
      <c r="B351" s="155" t="s">
        <v>468</v>
      </c>
      <c r="C351" s="144" t="s">
        <v>10</v>
      </c>
      <c r="D351" s="145" t="s">
        <v>469</v>
      </c>
      <c r="E351" s="143" t="s">
        <v>0</v>
      </c>
      <c r="F351" s="208">
        <v>1</v>
      </c>
      <c r="G351" s="146">
        <v>143.09899999999999</v>
      </c>
      <c r="H351" s="147">
        <f t="shared" si="31"/>
        <v>178.87374999999997</v>
      </c>
      <c r="I351" s="148">
        <f t="shared" si="32"/>
        <v>178.87374999999997</v>
      </c>
    </row>
    <row r="352" spans="1:9">
      <c r="A352" s="142" t="s">
        <v>1100</v>
      </c>
      <c r="B352" s="155">
        <v>72677</v>
      </c>
      <c r="C352" s="144" t="s">
        <v>10</v>
      </c>
      <c r="D352" s="145" t="s">
        <v>470</v>
      </c>
      <c r="E352" s="143" t="s">
        <v>0</v>
      </c>
      <c r="F352" s="208">
        <v>3</v>
      </c>
      <c r="G352" s="146">
        <v>44.594000000000001</v>
      </c>
      <c r="H352" s="147">
        <f t="shared" si="31"/>
        <v>55.7425</v>
      </c>
      <c r="I352" s="148">
        <f t="shared" si="32"/>
        <v>167.22749999999999</v>
      </c>
    </row>
    <row r="353" spans="1:9">
      <c r="A353" s="142" t="s">
        <v>1101</v>
      </c>
      <c r="B353" s="155">
        <v>72715</v>
      </c>
      <c r="C353" s="144" t="s">
        <v>10</v>
      </c>
      <c r="D353" s="145" t="s">
        <v>472</v>
      </c>
      <c r="E353" s="143" t="s">
        <v>0</v>
      </c>
      <c r="F353" s="208">
        <v>1</v>
      </c>
      <c r="G353" s="146">
        <v>97.119</v>
      </c>
      <c r="H353" s="147">
        <f t="shared" si="31"/>
        <v>121.39875000000001</v>
      </c>
      <c r="I353" s="148">
        <f t="shared" si="32"/>
        <v>121.39875000000001</v>
      </c>
    </row>
    <row r="354" spans="1:9">
      <c r="A354" s="142" t="s">
        <v>1102</v>
      </c>
      <c r="B354" s="155">
        <v>92367</v>
      </c>
      <c r="C354" s="144" t="s">
        <v>10</v>
      </c>
      <c r="D354" s="145" t="s">
        <v>473</v>
      </c>
      <c r="E354" s="143" t="s">
        <v>29</v>
      </c>
      <c r="F354" s="208">
        <v>16</v>
      </c>
      <c r="G354" s="146">
        <v>61.21</v>
      </c>
      <c r="H354" s="147">
        <f t="shared" si="31"/>
        <v>76.512500000000003</v>
      </c>
      <c r="I354" s="148">
        <f t="shared" si="32"/>
        <v>1224.2</v>
      </c>
    </row>
    <row r="355" spans="1:9">
      <c r="A355" s="142" t="s">
        <v>1103</v>
      </c>
      <c r="B355" s="155"/>
      <c r="C355" s="144" t="s">
        <v>1322</v>
      </c>
      <c r="D355" s="145" t="s">
        <v>475</v>
      </c>
      <c r="E355" s="143" t="s">
        <v>0</v>
      </c>
      <c r="F355" s="208">
        <v>3</v>
      </c>
      <c r="G355" s="146">
        <v>75.900000000000006</v>
      </c>
      <c r="H355" s="147">
        <f t="shared" si="31"/>
        <v>94.875</v>
      </c>
      <c r="I355" s="148">
        <f t="shared" si="32"/>
        <v>284.625</v>
      </c>
    </row>
    <row r="356" spans="1:9">
      <c r="A356" s="142" t="s">
        <v>1104</v>
      </c>
      <c r="B356" s="155"/>
      <c r="C356" s="144" t="s">
        <v>1322</v>
      </c>
      <c r="D356" s="145" t="s">
        <v>476</v>
      </c>
      <c r="E356" s="143" t="s">
        <v>0</v>
      </c>
      <c r="F356" s="208">
        <v>2</v>
      </c>
      <c r="G356" s="146">
        <v>137.28</v>
      </c>
      <c r="H356" s="147">
        <f t="shared" si="31"/>
        <v>171.6</v>
      </c>
      <c r="I356" s="148">
        <f t="shared" si="32"/>
        <v>343.2</v>
      </c>
    </row>
    <row r="357" spans="1:9">
      <c r="A357" s="142" t="s">
        <v>1105</v>
      </c>
      <c r="B357" s="155"/>
      <c r="C357" s="144" t="s">
        <v>1322</v>
      </c>
      <c r="D357" s="145" t="s">
        <v>477</v>
      </c>
      <c r="E357" s="143" t="s">
        <v>0</v>
      </c>
      <c r="F357" s="208">
        <v>2</v>
      </c>
      <c r="G357" s="146">
        <v>16.39</v>
      </c>
      <c r="H357" s="147">
        <f t="shared" si="31"/>
        <v>20.487500000000001</v>
      </c>
      <c r="I357" s="148">
        <f t="shared" si="32"/>
        <v>40.975000000000001</v>
      </c>
    </row>
    <row r="358" spans="1:9">
      <c r="A358" s="142" t="s">
        <v>1106</v>
      </c>
      <c r="B358" s="155"/>
      <c r="C358" s="144" t="s">
        <v>1322</v>
      </c>
      <c r="D358" s="145" t="s">
        <v>478</v>
      </c>
      <c r="E358" s="143" t="s">
        <v>0</v>
      </c>
      <c r="F358" s="208">
        <v>2</v>
      </c>
      <c r="G358" s="146">
        <v>13.75</v>
      </c>
      <c r="H358" s="147">
        <f t="shared" si="31"/>
        <v>17.1875</v>
      </c>
      <c r="I358" s="148">
        <f t="shared" si="32"/>
        <v>34.375</v>
      </c>
    </row>
    <row r="359" spans="1:9">
      <c r="A359" s="142" t="s">
        <v>1107</v>
      </c>
      <c r="B359" s="155"/>
      <c r="C359" s="144" t="s">
        <v>1322</v>
      </c>
      <c r="D359" s="145" t="s">
        <v>479</v>
      </c>
      <c r="E359" s="143" t="s">
        <v>0</v>
      </c>
      <c r="F359" s="208">
        <v>4</v>
      </c>
      <c r="G359" s="146">
        <v>1.595</v>
      </c>
      <c r="H359" s="147">
        <f t="shared" si="31"/>
        <v>1.9937499999999999</v>
      </c>
      <c r="I359" s="148">
        <f t="shared" si="32"/>
        <v>7.9749999999999996</v>
      </c>
    </row>
    <row r="360" spans="1:9">
      <c r="A360" s="142" t="s">
        <v>1108</v>
      </c>
      <c r="B360" s="155">
        <v>72677</v>
      </c>
      <c r="C360" s="144" t="s">
        <v>10</v>
      </c>
      <c r="D360" s="145" t="s">
        <v>480</v>
      </c>
      <c r="E360" s="143" t="s">
        <v>0</v>
      </c>
      <c r="F360" s="208">
        <v>2</v>
      </c>
      <c r="G360" s="146">
        <v>44.594000000000001</v>
      </c>
      <c r="H360" s="147">
        <f t="shared" si="31"/>
        <v>55.7425</v>
      </c>
      <c r="I360" s="148">
        <f t="shared" si="32"/>
        <v>111.485</v>
      </c>
    </row>
    <row r="361" spans="1:9">
      <c r="A361" s="142" t="s">
        <v>1109</v>
      </c>
      <c r="B361" s="155"/>
      <c r="C361" s="144" t="s">
        <v>1322</v>
      </c>
      <c r="D361" s="145" t="s">
        <v>481</v>
      </c>
      <c r="E361" s="143" t="s">
        <v>0</v>
      </c>
      <c r="F361" s="208">
        <v>2</v>
      </c>
      <c r="G361" s="146">
        <v>120.89000000000001</v>
      </c>
      <c r="H361" s="147">
        <f t="shared" si="31"/>
        <v>151.11250000000001</v>
      </c>
      <c r="I361" s="148">
        <f t="shared" si="32"/>
        <v>302.22500000000002</v>
      </c>
    </row>
    <row r="362" spans="1:9">
      <c r="A362" s="142" t="s">
        <v>1110</v>
      </c>
      <c r="B362" s="155"/>
      <c r="C362" s="144" t="s">
        <v>1322</v>
      </c>
      <c r="D362" s="145" t="s">
        <v>482</v>
      </c>
      <c r="E362" s="143" t="s">
        <v>0</v>
      </c>
      <c r="F362" s="208">
        <v>2</v>
      </c>
      <c r="G362" s="146">
        <v>137.5</v>
      </c>
      <c r="H362" s="147">
        <f t="shared" si="31"/>
        <v>171.875</v>
      </c>
      <c r="I362" s="148">
        <f t="shared" si="32"/>
        <v>343.75</v>
      </c>
    </row>
    <row r="363" spans="1:9">
      <c r="A363" s="142" t="s">
        <v>1111</v>
      </c>
      <c r="B363" s="155"/>
      <c r="C363" s="144" t="s">
        <v>1322</v>
      </c>
      <c r="D363" s="145" t="s">
        <v>483</v>
      </c>
      <c r="E363" s="143" t="s">
        <v>0</v>
      </c>
      <c r="F363" s="208">
        <v>2</v>
      </c>
      <c r="G363" s="146">
        <v>308</v>
      </c>
      <c r="H363" s="147">
        <f t="shared" si="31"/>
        <v>385</v>
      </c>
      <c r="I363" s="148">
        <f t="shared" si="32"/>
        <v>770</v>
      </c>
    </row>
    <row r="364" spans="1:9">
      <c r="A364" s="142" t="s">
        <v>1112</v>
      </c>
      <c r="B364" s="155"/>
      <c r="C364" s="144" t="s">
        <v>1322</v>
      </c>
      <c r="D364" s="145" t="s">
        <v>484</v>
      </c>
      <c r="E364" s="143" t="s">
        <v>0</v>
      </c>
      <c r="F364" s="208">
        <v>1</v>
      </c>
      <c r="G364" s="146">
        <v>60.5</v>
      </c>
      <c r="H364" s="147">
        <f t="shared" si="31"/>
        <v>75.625</v>
      </c>
      <c r="I364" s="148">
        <f t="shared" si="32"/>
        <v>75.625</v>
      </c>
    </row>
    <row r="365" spans="1:9">
      <c r="A365" s="142" t="s">
        <v>1113</v>
      </c>
      <c r="B365" s="155"/>
      <c r="C365" s="144" t="s">
        <v>1322</v>
      </c>
      <c r="D365" s="145" t="s">
        <v>485</v>
      </c>
      <c r="E365" s="143" t="s">
        <v>0</v>
      </c>
      <c r="F365" s="208">
        <v>1</v>
      </c>
      <c r="G365" s="146">
        <v>86.9</v>
      </c>
      <c r="H365" s="147">
        <f t="shared" si="31"/>
        <v>108.625</v>
      </c>
      <c r="I365" s="148">
        <f t="shared" si="32"/>
        <v>108.625</v>
      </c>
    </row>
    <row r="366" spans="1:9">
      <c r="A366" s="142" t="s">
        <v>1114</v>
      </c>
      <c r="B366" s="155"/>
      <c r="C366" s="144" t="s">
        <v>1322</v>
      </c>
      <c r="D366" s="145" t="s">
        <v>486</v>
      </c>
      <c r="E366" s="143" t="s">
        <v>0</v>
      </c>
      <c r="F366" s="208">
        <v>1</v>
      </c>
      <c r="G366" s="146">
        <v>220</v>
      </c>
      <c r="H366" s="147">
        <f t="shared" si="31"/>
        <v>275</v>
      </c>
      <c r="I366" s="148">
        <f t="shared" si="32"/>
        <v>275</v>
      </c>
    </row>
    <row r="367" spans="1:9">
      <c r="A367" s="142" t="s">
        <v>1115</v>
      </c>
      <c r="B367" s="155"/>
      <c r="C367" s="144" t="s">
        <v>1322</v>
      </c>
      <c r="D367" s="145" t="s">
        <v>1276</v>
      </c>
      <c r="E367" s="143" t="s">
        <v>0</v>
      </c>
      <c r="F367" s="208">
        <v>5</v>
      </c>
      <c r="G367" s="146">
        <v>199.61</v>
      </c>
      <c r="H367" s="147">
        <f t="shared" si="31"/>
        <v>249.51250000000002</v>
      </c>
      <c r="I367" s="148">
        <f t="shared" si="32"/>
        <v>1247.5625</v>
      </c>
    </row>
    <row r="368" spans="1:9">
      <c r="A368" s="142" t="s">
        <v>1116</v>
      </c>
      <c r="B368" s="155" t="s">
        <v>488</v>
      </c>
      <c r="C368" s="144" t="s">
        <v>10</v>
      </c>
      <c r="D368" s="145" t="s">
        <v>489</v>
      </c>
      <c r="E368" s="143" t="s">
        <v>0</v>
      </c>
      <c r="F368" s="208">
        <v>2</v>
      </c>
      <c r="G368" s="146">
        <v>240.559</v>
      </c>
      <c r="H368" s="147">
        <f t="shared" si="31"/>
        <v>300.69875000000002</v>
      </c>
      <c r="I368" s="148">
        <f t="shared" si="32"/>
        <v>601.39750000000004</v>
      </c>
    </row>
    <row r="369" spans="1:9">
      <c r="A369" s="142" t="s">
        <v>1117</v>
      </c>
      <c r="B369" s="143"/>
      <c r="C369" s="144" t="s">
        <v>1322</v>
      </c>
      <c r="D369" s="145" t="s">
        <v>1274</v>
      </c>
      <c r="E369" s="143" t="s">
        <v>1275</v>
      </c>
      <c r="F369" s="208">
        <v>28</v>
      </c>
      <c r="G369" s="146">
        <v>25</v>
      </c>
      <c r="H369" s="147">
        <f t="shared" si="31"/>
        <v>31.25</v>
      </c>
      <c r="I369" s="148">
        <f t="shared" si="32"/>
        <v>875</v>
      </c>
    </row>
    <row r="370" spans="1:9">
      <c r="A370" s="142" t="s">
        <v>1118</v>
      </c>
      <c r="B370" s="143">
        <v>72947</v>
      </c>
      <c r="C370" s="144" t="s">
        <v>10</v>
      </c>
      <c r="D370" s="145" t="s">
        <v>492</v>
      </c>
      <c r="E370" s="143" t="s">
        <v>12</v>
      </c>
      <c r="F370" s="208">
        <v>6</v>
      </c>
      <c r="G370" s="146">
        <v>19.942999999999998</v>
      </c>
      <c r="H370" s="147">
        <f t="shared" si="31"/>
        <v>24.928749999999997</v>
      </c>
      <c r="I370" s="148">
        <f t="shared" si="32"/>
        <v>149.57249999999999</v>
      </c>
    </row>
    <row r="371" spans="1:9">
      <c r="A371" s="142" t="s">
        <v>1119</v>
      </c>
      <c r="B371" s="143">
        <v>72947</v>
      </c>
      <c r="C371" s="144" t="s">
        <v>10</v>
      </c>
      <c r="D371" s="145" t="s">
        <v>493</v>
      </c>
      <c r="E371" s="143" t="s">
        <v>12</v>
      </c>
      <c r="F371" s="208">
        <v>2</v>
      </c>
      <c r="G371" s="146">
        <v>19.942999999999998</v>
      </c>
      <c r="H371" s="147">
        <f t="shared" si="31"/>
        <v>24.928749999999997</v>
      </c>
      <c r="I371" s="148">
        <f t="shared" si="32"/>
        <v>49.857499999999995</v>
      </c>
    </row>
    <row r="372" spans="1:9">
      <c r="A372" s="142" t="s">
        <v>1120</v>
      </c>
      <c r="B372" s="143"/>
      <c r="C372" s="144" t="s">
        <v>1322</v>
      </c>
      <c r="D372" s="145" t="s">
        <v>494</v>
      </c>
      <c r="E372" s="143" t="s">
        <v>0</v>
      </c>
      <c r="F372" s="208">
        <v>2</v>
      </c>
      <c r="G372" s="146">
        <v>393.83299999999997</v>
      </c>
      <c r="H372" s="147">
        <f t="shared" si="31"/>
        <v>492.29124999999999</v>
      </c>
      <c r="I372" s="148">
        <f t="shared" si="32"/>
        <v>984.58249999999998</v>
      </c>
    </row>
    <row r="373" spans="1:9">
      <c r="A373" s="142" t="s">
        <v>1121</v>
      </c>
      <c r="B373" s="143"/>
      <c r="C373" s="144" t="s">
        <v>1322</v>
      </c>
      <c r="D373" s="145" t="s">
        <v>495</v>
      </c>
      <c r="E373" s="143" t="s">
        <v>0</v>
      </c>
      <c r="F373" s="208">
        <v>2</v>
      </c>
      <c r="G373" s="146">
        <v>33</v>
      </c>
      <c r="H373" s="147">
        <f t="shared" si="31"/>
        <v>41.25</v>
      </c>
      <c r="I373" s="148">
        <f t="shared" si="32"/>
        <v>82.5</v>
      </c>
    </row>
    <row r="374" spans="1:9">
      <c r="A374" s="142" t="s">
        <v>1122</v>
      </c>
      <c r="B374" s="143"/>
      <c r="C374" s="144" t="s">
        <v>1322</v>
      </c>
      <c r="D374" s="145" t="s">
        <v>496</v>
      </c>
      <c r="E374" s="143" t="s">
        <v>0</v>
      </c>
      <c r="F374" s="208">
        <v>15</v>
      </c>
      <c r="G374" s="146">
        <v>33</v>
      </c>
      <c r="H374" s="147">
        <f t="shared" si="31"/>
        <v>41.25</v>
      </c>
      <c r="I374" s="148">
        <f t="shared" si="32"/>
        <v>618.75</v>
      </c>
    </row>
    <row r="375" spans="1:9">
      <c r="A375" s="142" t="s">
        <v>1123</v>
      </c>
      <c r="B375" s="143"/>
      <c r="C375" s="144" t="s">
        <v>1322</v>
      </c>
      <c r="D375" s="145" t="s">
        <v>497</v>
      </c>
      <c r="E375" s="143" t="s">
        <v>0</v>
      </c>
      <c r="F375" s="208">
        <v>2</v>
      </c>
      <c r="G375" s="146">
        <v>33</v>
      </c>
      <c r="H375" s="147">
        <f t="shared" si="31"/>
        <v>41.25</v>
      </c>
      <c r="I375" s="148">
        <f t="shared" si="32"/>
        <v>82.5</v>
      </c>
    </row>
    <row r="376" spans="1:9">
      <c r="A376" s="142" t="s">
        <v>1124</v>
      </c>
      <c r="B376" s="143"/>
      <c r="C376" s="144" t="s">
        <v>1322</v>
      </c>
      <c r="D376" s="145" t="s">
        <v>498</v>
      </c>
      <c r="E376" s="143" t="s">
        <v>0</v>
      </c>
      <c r="F376" s="208">
        <v>6</v>
      </c>
      <c r="G376" s="146">
        <v>33</v>
      </c>
      <c r="H376" s="147">
        <f t="shared" si="31"/>
        <v>41.25</v>
      </c>
      <c r="I376" s="148">
        <f t="shared" si="32"/>
        <v>247.5</v>
      </c>
    </row>
    <row r="377" spans="1:9">
      <c r="A377" s="281" t="s">
        <v>34</v>
      </c>
      <c r="B377" s="282"/>
      <c r="C377" s="282"/>
      <c r="D377" s="282"/>
      <c r="E377" s="282"/>
      <c r="F377" s="282"/>
      <c r="G377" s="282"/>
      <c r="H377" s="202">
        <f>I377/$I$5</f>
        <v>9.6460276716404478E-3</v>
      </c>
      <c r="I377" s="148">
        <f>SUM(I347:I376)</f>
        <v>11148.757500000002</v>
      </c>
    </row>
    <row r="378" spans="1:9">
      <c r="A378" s="149">
        <v>18</v>
      </c>
      <c r="B378" s="266"/>
      <c r="C378" s="267"/>
      <c r="D378" s="140" t="s">
        <v>499</v>
      </c>
      <c r="E378" s="266"/>
      <c r="F378" s="289"/>
      <c r="G378" s="289"/>
      <c r="H378" s="267"/>
      <c r="I378" s="150">
        <f>I458</f>
        <v>94057.423349999997</v>
      </c>
    </row>
    <row r="379" spans="1:9">
      <c r="A379" s="263"/>
      <c r="B379" s="264"/>
      <c r="C379" s="265"/>
      <c r="D379" s="152" t="s">
        <v>500</v>
      </c>
      <c r="E379" s="279"/>
      <c r="F379" s="264"/>
      <c r="G379" s="264"/>
      <c r="H379" s="264"/>
      <c r="I379" s="280"/>
    </row>
    <row r="380" spans="1:9" ht="47.25">
      <c r="A380" s="161" t="s">
        <v>804</v>
      </c>
      <c r="B380" s="162" t="s">
        <v>805</v>
      </c>
      <c r="C380" s="163" t="s">
        <v>10</v>
      </c>
      <c r="D380" s="153" t="s">
        <v>806</v>
      </c>
      <c r="E380" s="162" t="s">
        <v>0</v>
      </c>
      <c r="F380" s="198" t="s">
        <v>1</v>
      </c>
      <c r="G380" s="146">
        <v>377.41</v>
      </c>
      <c r="H380" s="147">
        <f>G380*$F$5+G380</f>
        <v>471.76250000000005</v>
      </c>
      <c r="I380" s="148">
        <f>F380*H380</f>
        <v>471.76250000000005</v>
      </c>
    </row>
    <row r="381" spans="1:9" ht="47.25">
      <c r="A381" s="161" t="s">
        <v>807</v>
      </c>
      <c r="B381" s="162" t="s">
        <v>805</v>
      </c>
      <c r="C381" s="163" t="s">
        <v>10</v>
      </c>
      <c r="D381" s="153" t="s">
        <v>808</v>
      </c>
      <c r="E381" s="162" t="s">
        <v>0</v>
      </c>
      <c r="F381" s="198" t="s">
        <v>140</v>
      </c>
      <c r="G381" s="146">
        <v>377.41</v>
      </c>
      <c r="H381" s="147">
        <f>G381*$F$5+G381</f>
        <v>471.76250000000005</v>
      </c>
      <c r="I381" s="148">
        <f>F381*H381</f>
        <v>1415.2875000000001</v>
      </c>
    </row>
    <row r="382" spans="1:9" ht="47.25">
      <c r="A382" s="161" t="s">
        <v>809</v>
      </c>
      <c r="B382" s="162" t="s">
        <v>810</v>
      </c>
      <c r="C382" s="163" t="s">
        <v>10</v>
      </c>
      <c r="D382" s="153" t="s">
        <v>811</v>
      </c>
      <c r="E382" s="162" t="s">
        <v>0</v>
      </c>
      <c r="F382" s="198" t="s">
        <v>1</v>
      </c>
      <c r="G382" s="146">
        <v>418.286</v>
      </c>
      <c r="H382" s="147">
        <f>G382*$F$5+G382</f>
        <v>522.85749999999996</v>
      </c>
      <c r="I382" s="148">
        <f>F382*H382</f>
        <v>522.85749999999996</v>
      </c>
    </row>
    <row r="383" spans="1:9">
      <c r="A383" s="161" t="s">
        <v>1125</v>
      </c>
      <c r="B383" s="143">
        <v>83372</v>
      </c>
      <c r="C383" s="144" t="s">
        <v>10</v>
      </c>
      <c r="D383" s="153" t="s">
        <v>501</v>
      </c>
      <c r="E383" s="143" t="s">
        <v>0</v>
      </c>
      <c r="F383" s="198" t="s">
        <v>304</v>
      </c>
      <c r="G383" s="146">
        <v>703.18600000000004</v>
      </c>
      <c r="H383" s="147">
        <f>G383*$F$5+G383</f>
        <v>878.98250000000007</v>
      </c>
      <c r="I383" s="148">
        <f>F383*H383</f>
        <v>1757.9650000000001</v>
      </c>
    </row>
    <row r="384" spans="1:9">
      <c r="A384" s="263"/>
      <c r="B384" s="264"/>
      <c r="C384" s="265"/>
      <c r="D384" s="152" t="s">
        <v>502</v>
      </c>
      <c r="E384" s="279"/>
      <c r="F384" s="264"/>
      <c r="G384" s="264"/>
      <c r="H384" s="264"/>
      <c r="I384" s="280"/>
    </row>
    <row r="385" spans="1:9">
      <c r="A385" s="142" t="s">
        <v>1126</v>
      </c>
      <c r="B385" s="143" t="s">
        <v>503</v>
      </c>
      <c r="C385" s="144" t="s">
        <v>10</v>
      </c>
      <c r="D385" s="153" t="s">
        <v>504</v>
      </c>
      <c r="E385" s="143" t="s">
        <v>0</v>
      </c>
      <c r="F385" s="208">
        <v>27</v>
      </c>
      <c r="G385" s="146">
        <v>12.892000000000001</v>
      </c>
      <c r="H385" s="147">
        <f t="shared" ref="H385:H397" si="33">G385*$F$5+G385</f>
        <v>16.115000000000002</v>
      </c>
      <c r="I385" s="148">
        <f t="shared" ref="I385:I397" si="34">F385*H385</f>
        <v>435.10500000000008</v>
      </c>
    </row>
    <row r="386" spans="1:9">
      <c r="A386" s="142" t="s">
        <v>1127</v>
      </c>
      <c r="B386" s="143" t="s">
        <v>503</v>
      </c>
      <c r="C386" s="144" t="s">
        <v>10</v>
      </c>
      <c r="D386" s="145" t="s">
        <v>506</v>
      </c>
      <c r="E386" s="143" t="s">
        <v>0</v>
      </c>
      <c r="F386" s="208">
        <v>18</v>
      </c>
      <c r="G386" s="146">
        <v>12.892000000000001</v>
      </c>
      <c r="H386" s="147">
        <f t="shared" si="33"/>
        <v>16.115000000000002</v>
      </c>
      <c r="I386" s="148">
        <f t="shared" si="34"/>
        <v>290.07000000000005</v>
      </c>
    </row>
    <row r="387" spans="1:9">
      <c r="A387" s="142" t="s">
        <v>1128</v>
      </c>
      <c r="B387" s="143" t="s">
        <v>503</v>
      </c>
      <c r="C387" s="144" t="s">
        <v>10</v>
      </c>
      <c r="D387" s="145" t="s">
        <v>507</v>
      </c>
      <c r="E387" s="143" t="s">
        <v>0</v>
      </c>
      <c r="F387" s="208">
        <v>14</v>
      </c>
      <c r="G387" s="146">
        <v>12.892000000000001</v>
      </c>
      <c r="H387" s="147">
        <f t="shared" si="33"/>
        <v>16.115000000000002</v>
      </c>
      <c r="I387" s="148">
        <f t="shared" si="34"/>
        <v>225.61</v>
      </c>
    </row>
    <row r="388" spans="1:9">
      <c r="A388" s="142" t="s">
        <v>1129</v>
      </c>
      <c r="B388" s="143" t="s">
        <v>503</v>
      </c>
      <c r="C388" s="144" t="s">
        <v>10</v>
      </c>
      <c r="D388" s="145" t="s">
        <v>508</v>
      </c>
      <c r="E388" s="143" t="s">
        <v>0</v>
      </c>
      <c r="F388" s="208">
        <v>20</v>
      </c>
      <c r="G388" s="146">
        <v>12.892000000000001</v>
      </c>
      <c r="H388" s="147">
        <f t="shared" si="33"/>
        <v>16.115000000000002</v>
      </c>
      <c r="I388" s="148">
        <f t="shared" si="34"/>
        <v>322.30000000000007</v>
      </c>
    </row>
    <row r="389" spans="1:9">
      <c r="A389" s="142" t="s">
        <v>1130</v>
      </c>
      <c r="B389" s="143" t="s">
        <v>510</v>
      </c>
      <c r="C389" s="144" t="s">
        <v>10</v>
      </c>
      <c r="D389" s="145" t="s">
        <v>511</v>
      </c>
      <c r="E389" s="143" t="s">
        <v>0</v>
      </c>
      <c r="F389" s="208">
        <v>3</v>
      </c>
      <c r="G389" s="146">
        <v>19.766999999999999</v>
      </c>
      <c r="H389" s="147">
        <f t="shared" si="33"/>
        <v>24.708749999999998</v>
      </c>
      <c r="I389" s="148">
        <f t="shared" si="34"/>
        <v>74.126249999999999</v>
      </c>
    </row>
    <row r="390" spans="1:9">
      <c r="A390" s="142" t="s">
        <v>1131</v>
      </c>
      <c r="B390" s="143" t="s">
        <v>512</v>
      </c>
      <c r="C390" s="144" t="s">
        <v>10</v>
      </c>
      <c r="D390" s="145" t="s">
        <v>513</v>
      </c>
      <c r="E390" s="143" t="s">
        <v>0</v>
      </c>
      <c r="F390" s="208">
        <v>2</v>
      </c>
      <c r="G390" s="146">
        <v>110</v>
      </c>
      <c r="H390" s="147">
        <f t="shared" si="33"/>
        <v>137.5</v>
      </c>
      <c r="I390" s="148">
        <f t="shared" si="34"/>
        <v>275</v>
      </c>
    </row>
    <row r="391" spans="1:9">
      <c r="A391" s="142" t="s">
        <v>1132</v>
      </c>
      <c r="B391" s="143" t="s">
        <v>514</v>
      </c>
      <c r="C391" s="144" t="s">
        <v>10</v>
      </c>
      <c r="D391" s="145" t="s">
        <v>515</v>
      </c>
      <c r="E391" s="143" t="s">
        <v>0</v>
      </c>
      <c r="F391" s="208">
        <v>2</v>
      </c>
      <c r="G391" s="146">
        <v>314.05</v>
      </c>
      <c r="H391" s="147">
        <f t="shared" si="33"/>
        <v>392.5625</v>
      </c>
      <c r="I391" s="148">
        <f t="shared" si="34"/>
        <v>785.125</v>
      </c>
    </row>
    <row r="392" spans="1:9">
      <c r="A392" s="142" t="s">
        <v>1133</v>
      </c>
      <c r="B392" s="143" t="s">
        <v>512</v>
      </c>
      <c r="C392" s="144" t="s">
        <v>10</v>
      </c>
      <c r="D392" s="145" t="s">
        <v>516</v>
      </c>
      <c r="E392" s="143" t="s">
        <v>0</v>
      </c>
      <c r="F392" s="208">
        <v>1</v>
      </c>
      <c r="G392" s="146">
        <v>110</v>
      </c>
      <c r="H392" s="147">
        <f t="shared" si="33"/>
        <v>137.5</v>
      </c>
      <c r="I392" s="148">
        <f t="shared" si="34"/>
        <v>137.5</v>
      </c>
    </row>
    <row r="393" spans="1:9">
      <c r="A393" s="142" t="s">
        <v>1134</v>
      </c>
      <c r="B393" s="143"/>
      <c r="C393" s="144" t="s">
        <v>1322</v>
      </c>
      <c r="D393" s="145" t="s">
        <v>517</v>
      </c>
      <c r="E393" s="143" t="s">
        <v>0</v>
      </c>
      <c r="F393" s="208">
        <v>2</v>
      </c>
      <c r="G393" s="146">
        <v>108.79</v>
      </c>
      <c r="H393" s="147">
        <f t="shared" si="33"/>
        <v>135.98750000000001</v>
      </c>
      <c r="I393" s="148">
        <f t="shared" si="34"/>
        <v>271.97500000000002</v>
      </c>
    </row>
    <row r="394" spans="1:9">
      <c r="A394" s="142" t="s">
        <v>1135</v>
      </c>
      <c r="B394" s="143"/>
      <c r="C394" s="144" t="s">
        <v>1322</v>
      </c>
      <c r="D394" s="145" t="s">
        <v>518</v>
      </c>
      <c r="E394" s="143" t="s">
        <v>0</v>
      </c>
      <c r="F394" s="208">
        <v>2</v>
      </c>
      <c r="G394" s="146">
        <v>80.190000000000012</v>
      </c>
      <c r="H394" s="147">
        <f t="shared" si="33"/>
        <v>100.23750000000001</v>
      </c>
      <c r="I394" s="148">
        <f t="shared" si="34"/>
        <v>200.47500000000002</v>
      </c>
    </row>
    <row r="395" spans="1:9">
      <c r="A395" s="142" t="s">
        <v>1136</v>
      </c>
      <c r="B395" s="143"/>
      <c r="C395" s="144" t="s">
        <v>1322</v>
      </c>
      <c r="D395" s="145" t="s">
        <v>519</v>
      </c>
      <c r="E395" s="143"/>
      <c r="F395" s="208">
        <v>1</v>
      </c>
      <c r="G395" s="146">
        <v>98.89</v>
      </c>
      <c r="H395" s="147">
        <f t="shared" si="33"/>
        <v>123.6125</v>
      </c>
      <c r="I395" s="148">
        <f t="shared" si="34"/>
        <v>123.6125</v>
      </c>
    </row>
    <row r="396" spans="1:9">
      <c r="A396" s="142" t="s">
        <v>1137</v>
      </c>
      <c r="B396" s="143"/>
      <c r="C396" s="144" t="s">
        <v>1322</v>
      </c>
      <c r="D396" s="145" t="s">
        <v>520</v>
      </c>
      <c r="E396" s="143" t="s">
        <v>0</v>
      </c>
      <c r="F396" s="208">
        <v>12</v>
      </c>
      <c r="G396" s="146">
        <v>66.989999999999995</v>
      </c>
      <c r="H396" s="147">
        <f t="shared" si="33"/>
        <v>83.737499999999997</v>
      </c>
      <c r="I396" s="148">
        <f t="shared" si="34"/>
        <v>1004.8499999999999</v>
      </c>
    </row>
    <row r="397" spans="1:9">
      <c r="A397" s="142" t="s">
        <v>1138</v>
      </c>
      <c r="B397" s="143"/>
      <c r="C397" s="144" t="s">
        <v>1322</v>
      </c>
      <c r="D397" s="145" t="s">
        <v>521</v>
      </c>
      <c r="E397" s="143" t="s">
        <v>0</v>
      </c>
      <c r="F397" s="208">
        <v>4</v>
      </c>
      <c r="G397" s="146">
        <v>132.99</v>
      </c>
      <c r="H397" s="147">
        <f t="shared" si="33"/>
        <v>166.23750000000001</v>
      </c>
      <c r="I397" s="148">
        <f t="shared" si="34"/>
        <v>664.95</v>
      </c>
    </row>
    <row r="398" spans="1:9">
      <c r="A398" s="263"/>
      <c r="B398" s="264"/>
      <c r="C398" s="265"/>
      <c r="D398" s="160" t="s">
        <v>522</v>
      </c>
      <c r="E398" s="279"/>
      <c r="F398" s="264"/>
      <c r="G398" s="264"/>
      <c r="H398" s="264"/>
      <c r="I398" s="280"/>
    </row>
    <row r="399" spans="1:9">
      <c r="A399" s="142" t="s">
        <v>1139</v>
      </c>
      <c r="B399" s="143">
        <v>72934</v>
      </c>
      <c r="C399" s="144" t="s">
        <v>10</v>
      </c>
      <c r="D399" s="145" t="s">
        <v>523</v>
      </c>
      <c r="E399" s="143" t="s">
        <v>29</v>
      </c>
      <c r="F399" s="208">
        <v>0</v>
      </c>
      <c r="G399" s="146">
        <v>5.5</v>
      </c>
      <c r="H399" s="147">
        <f t="shared" ref="H399:H415" si="35">G399*$F$5+G399</f>
        <v>6.875</v>
      </c>
      <c r="I399" s="148">
        <f t="shared" ref="I399:I415" si="36">F399*H399</f>
        <v>0</v>
      </c>
    </row>
    <row r="400" spans="1:9">
      <c r="A400" s="142" t="s">
        <v>1140</v>
      </c>
      <c r="B400" s="143">
        <v>72935</v>
      </c>
      <c r="C400" s="144" t="s">
        <v>10</v>
      </c>
      <c r="D400" s="145" t="s">
        <v>525</v>
      </c>
      <c r="E400" s="143" t="s">
        <v>29</v>
      </c>
      <c r="F400" s="208">
        <v>0</v>
      </c>
      <c r="G400" s="146">
        <v>6.9630000000000001</v>
      </c>
      <c r="H400" s="147">
        <f t="shared" si="35"/>
        <v>8.7037499999999994</v>
      </c>
      <c r="I400" s="148">
        <f t="shared" si="36"/>
        <v>0</v>
      </c>
    </row>
    <row r="401" spans="1:9">
      <c r="A401" s="142" t="s">
        <v>1141</v>
      </c>
      <c r="B401" s="143">
        <v>72936</v>
      </c>
      <c r="C401" s="144" t="s">
        <v>10</v>
      </c>
      <c r="D401" s="145" t="s">
        <v>527</v>
      </c>
      <c r="E401" s="143" t="s">
        <v>29</v>
      </c>
      <c r="F401" s="208">
        <v>55.61</v>
      </c>
      <c r="G401" s="146">
        <v>9.5259999999999998</v>
      </c>
      <c r="H401" s="147">
        <f t="shared" si="35"/>
        <v>11.907499999999999</v>
      </c>
      <c r="I401" s="148">
        <f t="shared" si="36"/>
        <v>662.17607499999997</v>
      </c>
    </row>
    <row r="402" spans="1:9">
      <c r="A402" s="142" t="s">
        <v>1142</v>
      </c>
      <c r="B402" s="143" t="s">
        <v>529</v>
      </c>
      <c r="C402" s="144" t="s">
        <v>10</v>
      </c>
      <c r="D402" s="145" t="s">
        <v>530</v>
      </c>
      <c r="E402" s="143" t="s">
        <v>29</v>
      </c>
      <c r="F402" s="208">
        <v>1.54</v>
      </c>
      <c r="G402" s="146">
        <v>25.244999999999997</v>
      </c>
      <c r="H402" s="147">
        <f t="shared" si="35"/>
        <v>31.556249999999999</v>
      </c>
      <c r="I402" s="148">
        <f t="shared" si="36"/>
        <v>48.596624999999996</v>
      </c>
    </row>
    <row r="403" spans="1:9">
      <c r="A403" s="142" t="s">
        <v>1143</v>
      </c>
      <c r="B403" s="143" t="s">
        <v>532</v>
      </c>
      <c r="C403" s="144" t="s">
        <v>10</v>
      </c>
      <c r="D403" s="145" t="s">
        <v>533</v>
      </c>
      <c r="E403" s="143" t="s">
        <v>29</v>
      </c>
      <c r="F403" s="208">
        <v>2.59</v>
      </c>
      <c r="G403" s="146">
        <v>40.524000000000001</v>
      </c>
      <c r="H403" s="147">
        <f t="shared" si="35"/>
        <v>50.655000000000001</v>
      </c>
      <c r="I403" s="148">
        <f t="shared" si="36"/>
        <v>131.19645</v>
      </c>
    </row>
    <row r="404" spans="1:9">
      <c r="A404" s="142" t="s">
        <v>1144</v>
      </c>
      <c r="B404" s="143">
        <v>55868</v>
      </c>
      <c r="C404" s="144" t="s">
        <v>10</v>
      </c>
      <c r="D404" s="145" t="s">
        <v>534</v>
      </c>
      <c r="E404" s="143" t="s">
        <v>29</v>
      </c>
      <c r="F404" s="208">
        <v>0</v>
      </c>
      <c r="G404" s="146">
        <v>0</v>
      </c>
      <c r="H404" s="147">
        <f t="shared" si="35"/>
        <v>0</v>
      </c>
      <c r="I404" s="148">
        <f t="shared" si="36"/>
        <v>0</v>
      </c>
    </row>
    <row r="405" spans="1:9">
      <c r="A405" s="142" t="s">
        <v>1145</v>
      </c>
      <c r="B405" s="143"/>
      <c r="C405" s="144" t="s">
        <v>1322</v>
      </c>
      <c r="D405" s="145" t="s">
        <v>536</v>
      </c>
      <c r="E405" s="143" t="s">
        <v>29</v>
      </c>
      <c r="F405" s="208">
        <v>0</v>
      </c>
      <c r="G405" s="146">
        <v>0</v>
      </c>
      <c r="H405" s="147">
        <f t="shared" si="35"/>
        <v>0</v>
      </c>
      <c r="I405" s="148">
        <f t="shared" si="36"/>
        <v>0</v>
      </c>
    </row>
    <row r="406" spans="1:9">
      <c r="A406" s="142" t="s">
        <v>1146</v>
      </c>
      <c r="B406" s="143"/>
      <c r="C406" s="144" t="s">
        <v>1322</v>
      </c>
      <c r="D406" s="145" t="s">
        <v>538</v>
      </c>
      <c r="E406" s="143" t="s">
        <v>29</v>
      </c>
      <c r="F406" s="208">
        <v>0</v>
      </c>
      <c r="G406" s="146">
        <v>0</v>
      </c>
      <c r="H406" s="147">
        <f t="shared" si="35"/>
        <v>0</v>
      </c>
      <c r="I406" s="148">
        <f t="shared" si="36"/>
        <v>0</v>
      </c>
    </row>
    <row r="407" spans="1:9">
      <c r="A407" s="142" t="s">
        <v>1147</v>
      </c>
      <c r="B407" s="143">
        <v>72309</v>
      </c>
      <c r="C407" s="144" t="s">
        <v>10</v>
      </c>
      <c r="D407" s="145" t="s">
        <v>540</v>
      </c>
      <c r="E407" s="143" t="s">
        <v>29</v>
      </c>
      <c r="F407" s="208">
        <v>27.42</v>
      </c>
      <c r="G407" s="146">
        <v>25.080000000000002</v>
      </c>
      <c r="H407" s="147">
        <f t="shared" si="35"/>
        <v>31.35</v>
      </c>
      <c r="I407" s="148">
        <f t="shared" si="36"/>
        <v>859.61700000000008</v>
      </c>
    </row>
    <row r="408" spans="1:9">
      <c r="A408" s="142" t="s">
        <v>1148</v>
      </c>
      <c r="B408" s="143">
        <v>72310</v>
      </c>
      <c r="C408" s="144" t="s">
        <v>10</v>
      </c>
      <c r="D408" s="145" t="s">
        <v>542</v>
      </c>
      <c r="E408" s="143" t="s">
        <v>29</v>
      </c>
      <c r="F408" s="208">
        <v>17.7</v>
      </c>
      <c r="G408" s="146">
        <v>41.766999999999996</v>
      </c>
      <c r="H408" s="147">
        <f t="shared" si="35"/>
        <v>52.208749999999995</v>
      </c>
      <c r="I408" s="148">
        <f t="shared" si="36"/>
        <v>924.09487499999989</v>
      </c>
    </row>
    <row r="409" spans="1:9">
      <c r="A409" s="142" t="s">
        <v>1149</v>
      </c>
      <c r="B409" s="143">
        <v>72308</v>
      </c>
      <c r="C409" s="144" t="s">
        <v>10</v>
      </c>
      <c r="D409" s="145" t="s">
        <v>544</v>
      </c>
      <c r="E409" s="143" t="s">
        <v>29</v>
      </c>
      <c r="F409" s="208">
        <v>48.36</v>
      </c>
      <c r="G409" s="146">
        <v>23.958000000000002</v>
      </c>
      <c r="H409" s="147">
        <f t="shared" si="35"/>
        <v>29.947500000000002</v>
      </c>
      <c r="I409" s="148">
        <f t="shared" si="36"/>
        <v>1448.2611000000002</v>
      </c>
    </row>
    <row r="410" spans="1:9">
      <c r="A410" s="142" t="s">
        <v>1150</v>
      </c>
      <c r="B410" s="143">
        <v>72316</v>
      </c>
      <c r="C410" s="144" t="s">
        <v>10</v>
      </c>
      <c r="D410" s="145" t="s">
        <v>546</v>
      </c>
      <c r="E410" s="143" t="s">
        <v>29</v>
      </c>
      <c r="F410" s="208">
        <v>8.82</v>
      </c>
      <c r="G410" s="146">
        <v>74.558000000000007</v>
      </c>
      <c r="H410" s="147">
        <f t="shared" si="35"/>
        <v>93.197500000000005</v>
      </c>
      <c r="I410" s="148">
        <f t="shared" si="36"/>
        <v>822.00195000000008</v>
      </c>
    </row>
    <row r="411" spans="1:9">
      <c r="A411" s="142" t="s">
        <v>1151</v>
      </c>
      <c r="B411" s="143"/>
      <c r="C411" s="144" t="s">
        <v>1322</v>
      </c>
      <c r="D411" s="145" t="s">
        <v>548</v>
      </c>
      <c r="E411" s="143" t="s">
        <v>0</v>
      </c>
      <c r="F411" s="208">
        <v>2</v>
      </c>
      <c r="G411" s="146">
        <v>31.130000000000003</v>
      </c>
      <c r="H411" s="147">
        <f t="shared" si="35"/>
        <v>38.912500000000001</v>
      </c>
      <c r="I411" s="148">
        <f t="shared" si="36"/>
        <v>77.825000000000003</v>
      </c>
    </row>
    <row r="412" spans="1:9">
      <c r="A412" s="142" t="s">
        <v>1152</v>
      </c>
      <c r="B412" s="143"/>
      <c r="C412" s="144" t="s">
        <v>1322</v>
      </c>
      <c r="D412" s="145" t="s">
        <v>549</v>
      </c>
      <c r="E412" s="143" t="s">
        <v>0</v>
      </c>
      <c r="F412" s="208">
        <v>3</v>
      </c>
      <c r="G412" s="146">
        <v>31.130000000000003</v>
      </c>
      <c r="H412" s="147">
        <f t="shared" si="35"/>
        <v>38.912500000000001</v>
      </c>
      <c r="I412" s="148">
        <f t="shared" si="36"/>
        <v>116.73750000000001</v>
      </c>
    </row>
    <row r="413" spans="1:9">
      <c r="A413" s="142" t="s">
        <v>1153</v>
      </c>
      <c r="B413" s="143">
        <v>83446</v>
      </c>
      <c r="C413" s="144" t="s">
        <v>10</v>
      </c>
      <c r="D413" s="145" t="s">
        <v>550</v>
      </c>
      <c r="E413" s="143" t="s">
        <v>0</v>
      </c>
      <c r="F413" s="208">
        <v>3</v>
      </c>
      <c r="G413" s="146">
        <v>135.87199999999999</v>
      </c>
      <c r="H413" s="147">
        <f t="shared" si="35"/>
        <v>169.83999999999997</v>
      </c>
      <c r="I413" s="148">
        <f t="shared" si="36"/>
        <v>509.51999999999992</v>
      </c>
    </row>
    <row r="414" spans="1:9">
      <c r="A414" s="142" t="s">
        <v>1154</v>
      </c>
      <c r="B414" s="143">
        <v>83447</v>
      </c>
      <c r="C414" s="144" t="s">
        <v>10</v>
      </c>
      <c r="D414" s="145" t="s">
        <v>551</v>
      </c>
      <c r="E414" s="143" t="s">
        <v>0</v>
      </c>
      <c r="F414" s="208">
        <v>3</v>
      </c>
      <c r="G414" s="146">
        <v>147.67500000000001</v>
      </c>
      <c r="H414" s="147">
        <f t="shared" si="35"/>
        <v>184.59375</v>
      </c>
      <c r="I414" s="148">
        <f t="shared" si="36"/>
        <v>553.78125</v>
      </c>
    </row>
    <row r="415" spans="1:9">
      <c r="A415" s="142" t="s">
        <v>1155</v>
      </c>
      <c r="B415" s="143">
        <v>83443</v>
      </c>
      <c r="C415" s="144" t="s">
        <v>10</v>
      </c>
      <c r="D415" s="145" t="s">
        <v>552</v>
      </c>
      <c r="E415" s="143" t="s">
        <v>0</v>
      </c>
      <c r="F415" s="208">
        <v>2</v>
      </c>
      <c r="G415" s="146">
        <v>42.119</v>
      </c>
      <c r="H415" s="147">
        <f t="shared" si="35"/>
        <v>52.64875</v>
      </c>
      <c r="I415" s="148">
        <f t="shared" si="36"/>
        <v>105.2975</v>
      </c>
    </row>
    <row r="416" spans="1:9">
      <c r="A416" s="263"/>
      <c r="B416" s="264"/>
      <c r="C416" s="265"/>
      <c r="D416" s="160" t="s">
        <v>553</v>
      </c>
      <c r="E416" s="279"/>
      <c r="F416" s="264"/>
      <c r="G416" s="264"/>
      <c r="H416" s="264"/>
      <c r="I416" s="280"/>
    </row>
    <row r="417" spans="1:9" ht="30.75" customHeight="1">
      <c r="A417" s="263"/>
      <c r="B417" s="264"/>
      <c r="C417" s="265"/>
      <c r="D417" s="153" t="s">
        <v>812</v>
      </c>
      <c r="E417" s="279"/>
      <c r="F417" s="264"/>
      <c r="G417" s="264"/>
      <c r="H417" s="264"/>
      <c r="I417" s="280"/>
    </row>
    <row r="418" spans="1:9">
      <c r="A418" s="142" t="s">
        <v>1156</v>
      </c>
      <c r="B418" s="143" t="s">
        <v>554</v>
      </c>
      <c r="C418" s="144" t="s">
        <v>10</v>
      </c>
      <c r="D418" s="167" t="s">
        <v>555</v>
      </c>
      <c r="E418" s="143" t="s">
        <v>29</v>
      </c>
      <c r="F418" s="210">
        <v>3078.3</v>
      </c>
      <c r="G418" s="146">
        <v>3.2010000000000001</v>
      </c>
      <c r="H418" s="147">
        <f t="shared" ref="H418:H424" si="37">G418*$F$5+G418</f>
        <v>4.0012499999999998</v>
      </c>
      <c r="I418" s="148">
        <f t="shared" ref="I418:I424" si="38">F418*H418</f>
        <v>12317.047875</v>
      </c>
    </row>
    <row r="419" spans="1:9">
      <c r="A419" s="142" t="s">
        <v>1157</v>
      </c>
      <c r="B419" s="143" t="s">
        <v>557</v>
      </c>
      <c r="C419" s="144" t="s">
        <v>10</v>
      </c>
      <c r="D419" s="167" t="s">
        <v>558</v>
      </c>
      <c r="E419" s="143" t="s">
        <v>29</v>
      </c>
      <c r="F419" s="210">
        <v>303.95999999999998</v>
      </c>
      <c r="G419" s="146">
        <v>4.62</v>
      </c>
      <c r="H419" s="147">
        <f t="shared" si="37"/>
        <v>5.7750000000000004</v>
      </c>
      <c r="I419" s="148">
        <f t="shared" si="38"/>
        <v>1755.3689999999999</v>
      </c>
    </row>
    <row r="420" spans="1:9">
      <c r="A420" s="142" t="s">
        <v>1158</v>
      </c>
      <c r="B420" s="143" t="s">
        <v>560</v>
      </c>
      <c r="C420" s="144" t="s">
        <v>10</v>
      </c>
      <c r="D420" s="167" t="s">
        <v>561</v>
      </c>
      <c r="E420" s="143" t="s">
        <v>29</v>
      </c>
      <c r="F420" s="210">
        <v>2423.7600000000002</v>
      </c>
      <c r="G420" s="146">
        <v>6.1710000000000003</v>
      </c>
      <c r="H420" s="147">
        <f t="shared" si="37"/>
        <v>7.7137500000000001</v>
      </c>
      <c r="I420" s="148">
        <f t="shared" si="38"/>
        <v>18696.278700000003</v>
      </c>
    </row>
    <row r="421" spans="1:9">
      <c r="A421" s="142" t="s">
        <v>1159</v>
      </c>
      <c r="B421" s="143" t="s">
        <v>563</v>
      </c>
      <c r="C421" s="144" t="s">
        <v>10</v>
      </c>
      <c r="D421" s="167" t="s">
        <v>564</v>
      </c>
      <c r="E421" s="143" t="s">
        <v>29</v>
      </c>
      <c r="F421" s="210">
        <v>1518.3</v>
      </c>
      <c r="G421" s="146">
        <v>9.3060000000000009</v>
      </c>
      <c r="H421" s="147">
        <f t="shared" si="37"/>
        <v>11.6325</v>
      </c>
      <c r="I421" s="148">
        <f t="shared" si="38"/>
        <v>17661.624749999999</v>
      </c>
    </row>
    <row r="422" spans="1:9">
      <c r="A422" s="142" t="s">
        <v>1160</v>
      </c>
      <c r="B422" s="143" t="s">
        <v>566</v>
      </c>
      <c r="C422" s="144" t="s">
        <v>10</v>
      </c>
      <c r="D422" s="167" t="s">
        <v>567</v>
      </c>
      <c r="E422" s="143" t="s">
        <v>29</v>
      </c>
      <c r="F422" s="210">
        <v>112.14</v>
      </c>
      <c r="G422" s="146">
        <v>10.692</v>
      </c>
      <c r="H422" s="147">
        <f t="shared" si="37"/>
        <v>13.365</v>
      </c>
      <c r="I422" s="148">
        <f t="shared" si="38"/>
        <v>1498.7511</v>
      </c>
    </row>
    <row r="423" spans="1:9">
      <c r="A423" s="142" t="s">
        <v>1161</v>
      </c>
      <c r="B423" s="143" t="s">
        <v>569</v>
      </c>
      <c r="C423" s="144" t="s">
        <v>10</v>
      </c>
      <c r="D423" s="167" t="s">
        <v>570</v>
      </c>
      <c r="E423" s="143" t="s">
        <v>29</v>
      </c>
      <c r="F423" s="210">
        <v>31.26</v>
      </c>
      <c r="G423" s="146">
        <v>15.290000000000001</v>
      </c>
      <c r="H423" s="147">
        <f t="shared" si="37"/>
        <v>19.112500000000001</v>
      </c>
      <c r="I423" s="148">
        <f t="shared" si="38"/>
        <v>597.45675000000006</v>
      </c>
    </row>
    <row r="424" spans="1:9">
      <c r="A424" s="142" t="s">
        <v>1162</v>
      </c>
      <c r="B424" s="143" t="s">
        <v>572</v>
      </c>
      <c r="C424" s="144" t="s">
        <v>10</v>
      </c>
      <c r="D424" s="167" t="s">
        <v>573</v>
      </c>
      <c r="E424" s="143" t="s">
        <v>29</v>
      </c>
      <c r="F424" s="210">
        <v>30.78</v>
      </c>
      <c r="G424" s="146">
        <v>28.116</v>
      </c>
      <c r="H424" s="147">
        <f t="shared" si="37"/>
        <v>35.144999999999996</v>
      </c>
      <c r="I424" s="148">
        <f t="shared" si="38"/>
        <v>1081.7630999999999</v>
      </c>
    </row>
    <row r="425" spans="1:9">
      <c r="A425" s="263"/>
      <c r="B425" s="264"/>
      <c r="C425" s="265"/>
      <c r="D425" s="160" t="s">
        <v>575</v>
      </c>
      <c r="E425" s="279"/>
      <c r="F425" s="264"/>
      <c r="G425" s="264"/>
      <c r="H425" s="264"/>
      <c r="I425" s="280"/>
    </row>
    <row r="426" spans="1:9">
      <c r="A426" s="142" t="s">
        <v>1163</v>
      </c>
      <c r="B426" s="143"/>
      <c r="C426" s="144" t="s">
        <v>1322</v>
      </c>
      <c r="D426" s="145" t="s">
        <v>576</v>
      </c>
      <c r="E426" s="143" t="s">
        <v>29</v>
      </c>
      <c r="F426" s="208">
        <v>0.42</v>
      </c>
      <c r="G426" s="146">
        <v>53.9</v>
      </c>
      <c r="H426" s="147">
        <f t="shared" ref="H426:H446" si="39">G426*$F$5+G426</f>
        <v>67.375</v>
      </c>
      <c r="I426" s="148">
        <f t="shared" ref="I426:I446" si="40">F426*H426</f>
        <v>28.297499999999999</v>
      </c>
    </row>
    <row r="427" spans="1:9">
      <c r="A427" s="142" t="s">
        <v>1164</v>
      </c>
      <c r="B427" s="143"/>
      <c r="C427" s="144" t="s">
        <v>1322</v>
      </c>
      <c r="D427" s="145" t="s">
        <v>578</v>
      </c>
      <c r="E427" s="143" t="s">
        <v>29</v>
      </c>
      <c r="F427" s="208">
        <v>11.22</v>
      </c>
      <c r="G427" s="146">
        <v>44</v>
      </c>
      <c r="H427" s="147">
        <f t="shared" si="39"/>
        <v>55</v>
      </c>
      <c r="I427" s="148">
        <f t="shared" si="40"/>
        <v>617.1</v>
      </c>
    </row>
    <row r="428" spans="1:9">
      <c r="A428" s="142" t="s">
        <v>1165</v>
      </c>
      <c r="B428" s="143"/>
      <c r="C428" s="144" t="s">
        <v>1322</v>
      </c>
      <c r="D428" s="145" t="s">
        <v>580</v>
      </c>
      <c r="E428" s="143" t="s">
        <v>29</v>
      </c>
      <c r="F428" s="208">
        <v>2.16</v>
      </c>
      <c r="G428" s="146">
        <v>49.5</v>
      </c>
      <c r="H428" s="147">
        <f t="shared" si="39"/>
        <v>61.875</v>
      </c>
      <c r="I428" s="148">
        <f t="shared" si="40"/>
        <v>133.65</v>
      </c>
    </row>
    <row r="429" spans="1:9">
      <c r="A429" s="142" t="s">
        <v>1166</v>
      </c>
      <c r="B429" s="143"/>
      <c r="C429" s="144" t="s">
        <v>1322</v>
      </c>
      <c r="D429" s="145" t="s">
        <v>582</v>
      </c>
      <c r="E429" s="143" t="s">
        <v>29</v>
      </c>
      <c r="F429" s="208">
        <v>3.6</v>
      </c>
      <c r="G429" s="146">
        <v>66.989999999999995</v>
      </c>
      <c r="H429" s="147">
        <f t="shared" si="39"/>
        <v>83.737499999999997</v>
      </c>
      <c r="I429" s="148">
        <f t="shared" si="40"/>
        <v>301.45499999999998</v>
      </c>
    </row>
    <row r="430" spans="1:9">
      <c r="A430" s="142" t="s">
        <v>1167</v>
      </c>
      <c r="B430" s="143"/>
      <c r="C430" s="144" t="s">
        <v>1322</v>
      </c>
      <c r="D430" s="145" t="s">
        <v>584</v>
      </c>
      <c r="E430" s="143" t="s">
        <v>29</v>
      </c>
      <c r="F430" s="208">
        <v>2.58</v>
      </c>
      <c r="G430" s="146">
        <v>72.38</v>
      </c>
      <c r="H430" s="147">
        <f t="shared" si="39"/>
        <v>90.474999999999994</v>
      </c>
      <c r="I430" s="148">
        <f t="shared" si="40"/>
        <v>233.4255</v>
      </c>
    </row>
    <row r="431" spans="1:9">
      <c r="A431" s="142" t="s">
        <v>1168</v>
      </c>
      <c r="B431" s="143"/>
      <c r="C431" s="144" t="s">
        <v>1322</v>
      </c>
      <c r="D431" s="145" t="s">
        <v>586</v>
      </c>
      <c r="E431" s="143" t="s">
        <v>29</v>
      </c>
      <c r="F431" s="208">
        <v>2.64</v>
      </c>
      <c r="G431" s="146">
        <v>107.8</v>
      </c>
      <c r="H431" s="147">
        <f t="shared" si="39"/>
        <v>134.75</v>
      </c>
      <c r="I431" s="148">
        <f t="shared" si="40"/>
        <v>355.74</v>
      </c>
    </row>
    <row r="432" spans="1:9">
      <c r="A432" s="142" t="s">
        <v>1169</v>
      </c>
      <c r="B432" s="143"/>
      <c r="C432" s="144" t="s">
        <v>1322</v>
      </c>
      <c r="D432" s="145" t="s">
        <v>588</v>
      </c>
      <c r="E432" s="143" t="s">
        <v>29</v>
      </c>
      <c r="F432" s="208">
        <v>2.7</v>
      </c>
      <c r="G432" s="146">
        <v>165</v>
      </c>
      <c r="H432" s="147">
        <f t="shared" si="39"/>
        <v>206.25</v>
      </c>
      <c r="I432" s="148">
        <f t="shared" si="40"/>
        <v>556.875</v>
      </c>
    </row>
    <row r="433" spans="1:9">
      <c r="A433" s="142" t="s">
        <v>1170</v>
      </c>
      <c r="B433" s="143"/>
      <c r="C433" s="144" t="s">
        <v>1322</v>
      </c>
      <c r="D433" s="145" t="s">
        <v>590</v>
      </c>
      <c r="E433" s="143" t="s">
        <v>29</v>
      </c>
      <c r="F433" s="208">
        <v>21.18</v>
      </c>
      <c r="G433" s="146">
        <v>33</v>
      </c>
      <c r="H433" s="147">
        <f t="shared" si="39"/>
        <v>41.25</v>
      </c>
      <c r="I433" s="148">
        <f t="shared" si="40"/>
        <v>873.67499999999995</v>
      </c>
    </row>
    <row r="434" spans="1:9">
      <c r="A434" s="142" t="s">
        <v>1171</v>
      </c>
      <c r="B434" s="143"/>
      <c r="C434" s="144" t="s">
        <v>1322</v>
      </c>
      <c r="D434" s="145" t="s">
        <v>592</v>
      </c>
      <c r="E434" s="143" t="s">
        <v>29</v>
      </c>
      <c r="F434" s="208">
        <v>3.6</v>
      </c>
      <c r="G434" s="146">
        <v>38.5</v>
      </c>
      <c r="H434" s="147">
        <f t="shared" si="39"/>
        <v>48.125</v>
      </c>
      <c r="I434" s="148">
        <f t="shared" si="40"/>
        <v>173.25</v>
      </c>
    </row>
    <row r="435" spans="1:9">
      <c r="A435" s="142" t="s">
        <v>1172</v>
      </c>
      <c r="B435" s="143"/>
      <c r="C435" s="144" t="s">
        <v>1322</v>
      </c>
      <c r="D435" s="145" t="s">
        <v>593</v>
      </c>
      <c r="E435" s="143" t="s">
        <v>29</v>
      </c>
      <c r="F435" s="208">
        <v>0.78</v>
      </c>
      <c r="G435" s="146">
        <v>41.8</v>
      </c>
      <c r="H435" s="147">
        <f t="shared" si="39"/>
        <v>52.25</v>
      </c>
      <c r="I435" s="148">
        <f t="shared" si="40"/>
        <v>40.755000000000003</v>
      </c>
    </row>
    <row r="436" spans="1:9">
      <c r="A436" s="142" t="s">
        <v>1173</v>
      </c>
      <c r="B436" s="143"/>
      <c r="C436" s="144" t="s">
        <v>1322</v>
      </c>
      <c r="D436" s="145" t="s">
        <v>594</v>
      </c>
      <c r="E436" s="143" t="s">
        <v>0</v>
      </c>
      <c r="F436" s="208">
        <v>2</v>
      </c>
      <c r="G436" s="146">
        <v>6.6</v>
      </c>
      <c r="H436" s="147">
        <f t="shared" si="39"/>
        <v>8.25</v>
      </c>
      <c r="I436" s="148">
        <f t="shared" si="40"/>
        <v>16.5</v>
      </c>
    </row>
    <row r="437" spans="1:9">
      <c r="A437" s="142" t="s">
        <v>1174</v>
      </c>
      <c r="B437" s="143"/>
      <c r="C437" s="144" t="s">
        <v>1322</v>
      </c>
      <c r="D437" s="145" t="s">
        <v>595</v>
      </c>
      <c r="E437" s="143" t="s">
        <v>0</v>
      </c>
      <c r="F437" s="208">
        <v>3</v>
      </c>
      <c r="G437" s="146">
        <v>7.15</v>
      </c>
      <c r="H437" s="147">
        <f t="shared" si="39"/>
        <v>8.9375</v>
      </c>
      <c r="I437" s="148">
        <f t="shared" si="40"/>
        <v>26.8125</v>
      </c>
    </row>
    <row r="438" spans="1:9">
      <c r="A438" s="142" t="s">
        <v>1175</v>
      </c>
      <c r="B438" s="143"/>
      <c r="C438" s="144" t="s">
        <v>1322</v>
      </c>
      <c r="D438" s="145" t="s">
        <v>596</v>
      </c>
      <c r="E438" s="143" t="s">
        <v>0</v>
      </c>
      <c r="F438" s="208">
        <v>3</v>
      </c>
      <c r="G438" s="146">
        <v>8.25</v>
      </c>
      <c r="H438" s="147">
        <f t="shared" si="39"/>
        <v>10.3125</v>
      </c>
      <c r="I438" s="148">
        <f t="shared" si="40"/>
        <v>30.9375</v>
      </c>
    </row>
    <row r="439" spans="1:9">
      <c r="A439" s="142" t="s">
        <v>1176</v>
      </c>
      <c r="B439" s="143"/>
      <c r="C439" s="144" t="s">
        <v>1322</v>
      </c>
      <c r="D439" s="145" t="s">
        <v>597</v>
      </c>
      <c r="E439" s="143" t="s">
        <v>0</v>
      </c>
      <c r="F439" s="208">
        <v>3</v>
      </c>
      <c r="G439" s="146">
        <v>5.2249999999999996</v>
      </c>
      <c r="H439" s="147">
        <f t="shared" si="39"/>
        <v>6.53125</v>
      </c>
      <c r="I439" s="148">
        <f t="shared" si="40"/>
        <v>19.59375</v>
      </c>
    </row>
    <row r="440" spans="1:9">
      <c r="A440" s="142" t="s">
        <v>1177</v>
      </c>
      <c r="B440" s="143"/>
      <c r="C440" s="144" t="s">
        <v>1322</v>
      </c>
      <c r="D440" s="145" t="s">
        <v>598</v>
      </c>
      <c r="E440" s="143" t="s">
        <v>0</v>
      </c>
      <c r="F440" s="208">
        <v>4</v>
      </c>
      <c r="G440" s="146">
        <v>5.3900000000000006</v>
      </c>
      <c r="H440" s="147">
        <f t="shared" si="39"/>
        <v>6.7375000000000007</v>
      </c>
      <c r="I440" s="148">
        <f t="shared" si="40"/>
        <v>26.950000000000003</v>
      </c>
    </row>
    <row r="441" spans="1:9">
      <c r="A441" s="142" t="s">
        <v>1178</v>
      </c>
      <c r="B441" s="143"/>
      <c r="C441" s="144" t="s">
        <v>1322</v>
      </c>
      <c r="D441" s="145" t="s">
        <v>599</v>
      </c>
      <c r="E441" s="143" t="s">
        <v>0</v>
      </c>
      <c r="F441" s="208">
        <v>3</v>
      </c>
      <c r="G441" s="146">
        <v>5.5</v>
      </c>
      <c r="H441" s="147">
        <f t="shared" si="39"/>
        <v>6.875</v>
      </c>
      <c r="I441" s="148">
        <f t="shared" si="40"/>
        <v>20.625</v>
      </c>
    </row>
    <row r="442" spans="1:9">
      <c r="A442" s="142" t="s">
        <v>1179</v>
      </c>
      <c r="B442" s="143"/>
      <c r="C442" s="144" t="s">
        <v>1322</v>
      </c>
      <c r="D442" s="145" t="s">
        <v>600</v>
      </c>
      <c r="E442" s="143" t="s">
        <v>0</v>
      </c>
      <c r="F442" s="208">
        <v>16</v>
      </c>
      <c r="G442" s="146">
        <v>4.95</v>
      </c>
      <c r="H442" s="147">
        <f t="shared" si="39"/>
        <v>6.1875</v>
      </c>
      <c r="I442" s="148">
        <f t="shared" si="40"/>
        <v>99</v>
      </c>
    </row>
    <row r="443" spans="1:9">
      <c r="A443" s="142" t="s">
        <v>1180</v>
      </c>
      <c r="B443" s="143"/>
      <c r="C443" s="144" t="s">
        <v>1322</v>
      </c>
      <c r="D443" s="145" t="s">
        <v>601</v>
      </c>
      <c r="E443" s="143" t="s">
        <v>0</v>
      </c>
      <c r="F443" s="208">
        <v>11</v>
      </c>
      <c r="G443" s="146">
        <v>5.0599999999999996</v>
      </c>
      <c r="H443" s="147">
        <f t="shared" si="39"/>
        <v>6.3249999999999993</v>
      </c>
      <c r="I443" s="148">
        <f t="shared" si="40"/>
        <v>69.574999999999989</v>
      </c>
    </row>
    <row r="444" spans="1:9">
      <c r="A444" s="142" t="s">
        <v>1181</v>
      </c>
      <c r="B444" s="143"/>
      <c r="C444" s="144" t="s">
        <v>1322</v>
      </c>
      <c r="D444" s="145" t="s">
        <v>602</v>
      </c>
      <c r="E444" s="143" t="s">
        <v>0</v>
      </c>
      <c r="F444" s="208">
        <v>4</v>
      </c>
      <c r="G444" s="146">
        <v>6.05</v>
      </c>
      <c r="H444" s="147">
        <f t="shared" si="39"/>
        <v>7.5625</v>
      </c>
      <c r="I444" s="148">
        <f t="shared" si="40"/>
        <v>30.25</v>
      </c>
    </row>
    <row r="445" spans="1:9">
      <c r="A445" s="142" t="s">
        <v>1182</v>
      </c>
      <c r="B445" s="143"/>
      <c r="C445" s="144" t="s">
        <v>1322</v>
      </c>
      <c r="D445" s="145" t="s">
        <v>603</v>
      </c>
      <c r="E445" s="143" t="s">
        <v>0</v>
      </c>
      <c r="F445" s="208">
        <v>20</v>
      </c>
      <c r="G445" s="146">
        <v>71.5</v>
      </c>
      <c r="H445" s="147">
        <f t="shared" si="39"/>
        <v>89.375</v>
      </c>
      <c r="I445" s="148">
        <f t="shared" si="40"/>
        <v>1787.5</v>
      </c>
    </row>
    <row r="446" spans="1:9">
      <c r="A446" s="142" t="s">
        <v>1183</v>
      </c>
      <c r="B446" s="143"/>
      <c r="C446" s="144" t="s">
        <v>1322</v>
      </c>
      <c r="D446" s="145" t="s">
        <v>604</v>
      </c>
      <c r="E446" s="143" t="s">
        <v>0</v>
      </c>
      <c r="F446" s="208">
        <v>4</v>
      </c>
      <c r="G446" s="146">
        <v>158.4</v>
      </c>
      <c r="H446" s="147">
        <f t="shared" si="39"/>
        <v>198</v>
      </c>
      <c r="I446" s="148">
        <f t="shared" si="40"/>
        <v>792</v>
      </c>
    </row>
    <row r="447" spans="1:9">
      <c r="A447" s="263"/>
      <c r="B447" s="264"/>
      <c r="C447" s="265"/>
      <c r="D447" s="160" t="s">
        <v>605</v>
      </c>
      <c r="E447" s="279"/>
      <c r="F447" s="264"/>
      <c r="G447" s="264"/>
      <c r="H447" s="264"/>
      <c r="I447" s="280"/>
    </row>
    <row r="448" spans="1:9">
      <c r="A448" s="142" t="s">
        <v>1184</v>
      </c>
      <c r="B448" s="143">
        <v>83540</v>
      </c>
      <c r="C448" s="144" t="s">
        <v>10</v>
      </c>
      <c r="D448" s="145" t="s">
        <v>606</v>
      </c>
      <c r="E448" s="143" t="s">
        <v>0</v>
      </c>
      <c r="F448" s="208">
        <v>108</v>
      </c>
      <c r="G448" s="146">
        <v>14.179</v>
      </c>
      <c r="H448" s="147">
        <f t="shared" ref="H448:H457" si="41">G448*$F$5+G448</f>
        <v>17.723749999999999</v>
      </c>
      <c r="I448" s="148">
        <f t="shared" ref="I448:I457" si="42">F448*H448</f>
        <v>1914.165</v>
      </c>
    </row>
    <row r="449" spans="1:9">
      <c r="A449" s="142" t="s">
        <v>1185</v>
      </c>
      <c r="B449" s="143">
        <v>83566</v>
      </c>
      <c r="C449" s="144" t="s">
        <v>10</v>
      </c>
      <c r="D449" s="145" t="s">
        <v>608</v>
      </c>
      <c r="E449" s="143" t="s">
        <v>0</v>
      </c>
      <c r="F449" s="208">
        <v>11</v>
      </c>
      <c r="G449" s="146">
        <v>23.76</v>
      </c>
      <c r="H449" s="147">
        <f t="shared" si="41"/>
        <v>29.700000000000003</v>
      </c>
      <c r="I449" s="148">
        <f t="shared" si="42"/>
        <v>326.70000000000005</v>
      </c>
    </row>
    <row r="450" spans="1:9">
      <c r="A450" s="142" t="s">
        <v>1186</v>
      </c>
      <c r="B450" s="143">
        <v>72331</v>
      </c>
      <c r="C450" s="144" t="s">
        <v>10</v>
      </c>
      <c r="D450" s="145" t="s">
        <v>609</v>
      </c>
      <c r="E450" s="143" t="s">
        <v>0</v>
      </c>
      <c r="F450" s="208">
        <v>34</v>
      </c>
      <c r="G450" s="146">
        <v>12.078000000000001</v>
      </c>
      <c r="H450" s="147">
        <f t="shared" si="41"/>
        <v>15.097500000000002</v>
      </c>
      <c r="I450" s="148">
        <f t="shared" si="42"/>
        <v>513.31500000000005</v>
      </c>
    </row>
    <row r="451" spans="1:9">
      <c r="A451" s="142" t="s">
        <v>1187</v>
      </c>
      <c r="B451" s="143" t="s">
        <v>611</v>
      </c>
      <c r="C451" s="144" t="s">
        <v>10</v>
      </c>
      <c r="D451" s="145" t="s">
        <v>612</v>
      </c>
      <c r="E451" s="143" t="s">
        <v>0</v>
      </c>
      <c r="F451" s="208">
        <v>63</v>
      </c>
      <c r="G451" s="146">
        <v>109.736</v>
      </c>
      <c r="H451" s="147">
        <f t="shared" si="41"/>
        <v>137.17000000000002</v>
      </c>
      <c r="I451" s="148">
        <f t="shared" si="42"/>
        <v>8641.7100000000009</v>
      </c>
    </row>
    <row r="452" spans="1:9">
      <c r="A452" s="142" t="s">
        <v>1188</v>
      </c>
      <c r="B452" s="143" t="s">
        <v>614</v>
      </c>
      <c r="C452" s="144" t="s">
        <v>10</v>
      </c>
      <c r="D452" s="145" t="s">
        <v>615</v>
      </c>
      <c r="E452" s="143" t="s">
        <v>0</v>
      </c>
      <c r="F452" s="208">
        <v>11</v>
      </c>
      <c r="G452" s="146">
        <v>100.78200000000001</v>
      </c>
      <c r="H452" s="147">
        <f t="shared" si="41"/>
        <v>125.97750000000002</v>
      </c>
      <c r="I452" s="148">
        <f t="shared" si="42"/>
        <v>1385.7525000000003</v>
      </c>
    </row>
    <row r="453" spans="1:9">
      <c r="A453" s="142" t="s">
        <v>1189</v>
      </c>
      <c r="B453" s="143" t="s">
        <v>616</v>
      </c>
      <c r="C453" s="144" t="s">
        <v>10</v>
      </c>
      <c r="D453" s="145" t="s">
        <v>617</v>
      </c>
      <c r="E453" s="143" t="s">
        <v>0</v>
      </c>
      <c r="F453" s="208">
        <v>26</v>
      </c>
      <c r="G453" s="146">
        <v>55.879999999999995</v>
      </c>
      <c r="H453" s="147">
        <f t="shared" si="41"/>
        <v>69.849999999999994</v>
      </c>
      <c r="I453" s="148">
        <f t="shared" si="42"/>
        <v>1816.1</v>
      </c>
    </row>
    <row r="454" spans="1:9">
      <c r="A454" s="142" t="s">
        <v>1190</v>
      </c>
      <c r="B454" s="143"/>
      <c r="C454" s="144" t="s">
        <v>1322</v>
      </c>
      <c r="D454" s="145" t="s">
        <v>619</v>
      </c>
      <c r="E454" s="143" t="s">
        <v>0</v>
      </c>
      <c r="F454" s="208">
        <v>7</v>
      </c>
      <c r="G454" s="146">
        <v>187</v>
      </c>
      <c r="H454" s="147">
        <f t="shared" si="41"/>
        <v>233.75</v>
      </c>
      <c r="I454" s="148">
        <f t="shared" si="42"/>
        <v>1636.25</v>
      </c>
    </row>
    <row r="455" spans="1:9">
      <c r="A455" s="142" t="s">
        <v>1191</v>
      </c>
      <c r="B455" s="143"/>
      <c r="C455" s="144" t="s">
        <v>1322</v>
      </c>
      <c r="D455" s="145" t="s">
        <v>622</v>
      </c>
      <c r="E455" s="143" t="s">
        <v>0</v>
      </c>
      <c r="F455" s="208">
        <v>2</v>
      </c>
      <c r="G455" s="146">
        <v>509.22300000000001</v>
      </c>
      <c r="H455" s="147">
        <f t="shared" si="41"/>
        <v>636.52875000000006</v>
      </c>
      <c r="I455" s="148">
        <f t="shared" si="42"/>
        <v>1273.0575000000001</v>
      </c>
    </row>
    <row r="456" spans="1:9">
      <c r="A456" s="142" t="s">
        <v>1192</v>
      </c>
      <c r="B456" s="143"/>
      <c r="C456" s="144" t="s">
        <v>1322</v>
      </c>
      <c r="D456" s="145" t="s">
        <v>623</v>
      </c>
      <c r="E456" s="143" t="s">
        <v>0</v>
      </c>
      <c r="F456" s="208">
        <v>1</v>
      </c>
      <c r="G456" s="146">
        <v>509.22300000000001</v>
      </c>
      <c r="H456" s="147">
        <f t="shared" si="41"/>
        <v>636.52875000000006</v>
      </c>
      <c r="I456" s="148">
        <f t="shared" si="42"/>
        <v>636.52875000000006</v>
      </c>
    </row>
    <row r="457" spans="1:9">
      <c r="A457" s="142" t="s">
        <v>1193</v>
      </c>
      <c r="B457" s="143" t="s">
        <v>624</v>
      </c>
      <c r="C457" s="144" t="s">
        <v>10</v>
      </c>
      <c r="D457" s="145" t="s">
        <v>625</v>
      </c>
      <c r="E457" s="143" t="s">
        <v>0</v>
      </c>
      <c r="F457" s="208">
        <v>12</v>
      </c>
      <c r="G457" s="146">
        <v>55.594000000000001</v>
      </c>
      <c r="H457" s="147">
        <f t="shared" si="41"/>
        <v>69.492500000000007</v>
      </c>
      <c r="I457" s="148">
        <f t="shared" si="42"/>
        <v>833.91000000000008</v>
      </c>
    </row>
    <row r="458" spans="1:9">
      <c r="A458" s="281" t="s">
        <v>34</v>
      </c>
      <c r="B458" s="282"/>
      <c r="C458" s="282"/>
      <c r="D458" s="282"/>
      <c r="E458" s="282"/>
      <c r="F458" s="282"/>
      <c r="G458" s="282"/>
      <c r="H458" s="202">
        <f>I458/$I$5</f>
        <v>8.1379517704757695E-2</v>
      </c>
      <c r="I458" s="148">
        <f>SUM(I379:I457)</f>
        <v>94057.423349999997</v>
      </c>
    </row>
    <row r="459" spans="1:9">
      <c r="A459" s="164">
        <v>19</v>
      </c>
      <c r="B459" s="266"/>
      <c r="C459" s="267"/>
      <c r="D459" s="140" t="s">
        <v>626</v>
      </c>
      <c r="E459" s="266"/>
      <c r="F459" s="289"/>
      <c r="G459" s="289"/>
      <c r="H459" s="267"/>
      <c r="I459" s="150">
        <f>I463</f>
        <v>1042.1599999999999</v>
      </c>
    </row>
    <row r="460" spans="1:9">
      <c r="A460" s="142" t="s">
        <v>1194</v>
      </c>
      <c r="B460" s="143">
        <v>89447</v>
      </c>
      <c r="C460" s="144" t="s">
        <v>10</v>
      </c>
      <c r="D460" s="145" t="s">
        <v>627</v>
      </c>
      <c r="E460" s="143" t="s">
        <v>29</v>
      </c>
      <c r="F460" s="208">
        <v>90</v>
      </c>
      <c r="G460" s="146">
        <v>6.0719999999999992</v>
      </c>
      <c r="H460" s="147">
        <f>G460*$F$5+G460</f>
        <v>7.589999999999999</v>
      </c>
      <c r="I460" s="148">
        <f>F460*H460</f>
        <v>683.09999999999991</v>
      </c>
    </row>
    <row r="461" spans="1:9">
      <c r="A461" s="142" t="s">
        <v>1195</v>
      </c>
      <c r="B461" s="143">
        <v>89485</v>
      </c>
      <c r="C461" s="144" t="s">
        <v>10</v>
      </c>
      <c r="D461" s="145" t="s">
        <v>629</v>
      </c>
      <c r="E461" s="143" t="s">
        <v>0</v>
      </c>
      <c r="F461" s="208">
        <v>24</v>
      </c>
      <c r="G461" s="146">
        <v>3.1019999999999999</v>
      </c>
      <c r="H461" s="147">
        <f>G461*$F$5+G461</f>
        <v>3.8774999999999999</v>
      </c>
      <c r="I461" s="148">
        <f>F461*H461</f>
        <v>93.06</v>
      </c>
    </row>
    <row r="462" spans="1:9">
      <c r="A462" s="142"/>
      <c r="B462" s="143"/>
      <c r="C462" s="144" t="s">
        <v>1322</v>
      </c>
      <c r="D462" s="145" t="s">
        <v>1279</v>
      </c>
      <c r="E462" s="143" t="s">
        <v>0</v>
      </c>
      <c r="F462" s="208">
        <v>8</v>
      </c>
      <c r="G462" s="146">
        <v>26.6</v>
      </c>
      <c r="H462" s="147">
        <f>G462*$F$5+G462</f>
        <v>33.25</v>
      </c>
      <c r="I462" s="148">
        <f>F462*H462</f>
        <v>266</v>
      </c>
    </row>
    <row r="463" spans="1:9">
      <c r="A463" s="281" t="s">
        <v>34</v>
      </c>
      <c r="B463" s="282"/>
      <c r="C463" s="282"/>
      <c r="D463" s="282"/>
      <c r="E463" s="282"/>
      <c r="F463" s="282"/>
      <c r="G463" s="282"/>
      <c r="H463" s="202">
        <f>I463/$I$5</f>
        <v>9.0168830008875928E-4</v>
      </c>
      <c r="I463" s="148">
        <f>SUM(I460:I462)</f>
        <v>1042.1599999999999</v>
      </c>
    </row>
    <row r="464" spans="1:9">
      <c r="A464" s="164">
        <v>20</v>
      </c>
      <c r="B464" s="266"/>
      <c r="C464" s="267"/>
      <c r="D464" s="140" t="s">
        <v>630</v>
      </c>
      <c r="E464" s="266"/>
      <c r="F464" s="289"/>
      <c r="G464" s="289"/>
      <c r="H464" s="267"/>
      <c r="I464" s="150">
        <f>I493</f>
        <v>28395.168999999998</v>
      </c>
    </row>
    <row r="465" spans="1:9">
      <c r="A465" s="263"/>
      <c r="B465" s="264"/>
      <c r="C465" s="265"/>
      <c r="D465" s="160" t="s">
        <v>631</v>
      </c>
      <c r="E465" s="279"/>
      <c r="F465" s="264"/>
      <c r="G465" s="264"/>
      <c r="H465" s="264"/>
      <c r="I465" s="280"/>
    </row>
    <row r="466" spans="1:9">
      <c r="A466" s="142" t="s">
        <v>1196</v>
      </c>
      <c r="B466" s="143"/>
      <c r="C466" s="144" t="s">
        <v>1322</v>
      </c>
      <c r="D466" s="145" t="s">
        <v>632</v>
      </c>
      <c r="E466" s="143" t="s">
        <v>0</v>
      </c>
      <c r="F466" s="208">
        <v>3</v>
      </c>
      <c r="G466" s="146">
        <v>506</v>
      </c>
      <c r="H466" s="147">
        <f>G466*$F$5+G466</f>
        <v>632.5</v>
      </c>
      <c r="I466" s="148">
        <f>F466*H466</f>
        <v>1897.5</v>
      </c>
    </row>
    <row r="467" spans="1:9">
      <c r="A467" s="142" t="s">
        <v>1197</v>
      </c>
      <c r="B467" s="143"/>
      <c r="C467" s="144" t="s">
        <v>1322</v>
      </c>
      <c r="D467" s="145" t="s">
        <v>633</v>
      </c>
      <c r="E467" s="143" t="s">
        <v>0</v>
      </c>
      <c r="F467" s="208">
        <v>1</v>
      </c>
      <c r="G467" s="146">
        <v>521.73</v>
      </c>
      <c r="H467" s="147">
        <f>G467*$F$5+G467</f>
        <v>652.16250000000002</v>
      </c>
      <c r="I467" s="148">
        <f>F467*H467</f>
        <v>652.16250000000002</v>
      </c>
    </row>
    <row r="468" spans="1:9">
      <c r="A468" s="142" t="s">
        <v>1198</v>
      </c>
      <c r="B468" s="143"/>
      <c r="C468" s="144" t="s">
        <v>1322</v>
      </c>
      <c r="D468" s="145" t="s">
        <v>634</v>
      </c>
      <c r="E468" s="143" t="s">
        <v>0</v>
      </c>
      <c r="F468" s="208">
        <v>1</v>
      </c>
      <c r="G468" s="146">
        <v>1791.9</v>
      </c>
      <c r="H468" s="147">
        <f>G468*$F$5+G468</f>
        <v>2239.875</v>
      </c>
      <c r="I468" s="148">
        <f>F468*H468</f>
        <v>2239.875</v>
      </c>
    </row>
    <row r="469" spans="1:9">
      <c r="A469" s="142" t="s">
        <v>1199</v>
      </c>
      <c r="B469" s="143"/>
      <c r="C469" s="144" t="s">
        <v>1322</v>
      </c>
      <c r="D469" s="145" t="s">
        <v>635</v>
      </c>
      <c r="E469" s="143" t="s">
        <v>0</v>
      </c>
      <c r="F469" s="208">
        <v>4</v>
      </c>
      <c r="G469" s="146">
        <v>428.89</v>
      </c>
      <c r="H469" s="147">
        <f>G469*$F$5+G469</f>
        <v>536.11249999999995</v>
      </c>
      <c r="I469" s="148">
        <f>F469*H469</f>
        <v>2144.4499999999998</v>
      </c>
    </row>
    <row r="470" spans="1:9">
      <c r="A470" s="142" t="s">
        <v>1200</v>
      </c>
      <c r="B470" s="143"/>
      <c r="C470" s="144" t="s">
        <v>1322</v>
      </c>
      <c r="D470" s="145" t="s">
        <v>636</v>
      </c>
      <c r="E470" s="143" t="s">
        <v>0</v>
      </c>
      <c r="F470" s="208">
        <v>3</v>
      </c>
      <c r="G470" s="146">
        <v>40.700000000000003</v>
      </c>
      <c r="H470" s="147">
        <f>G470*$F$5+G470</f>
        <v>50.875</v>
      </c>
      <c r="I470" s="148">
        <f>F470*H470</f>
        <v>152.625</v>
      </c>
    </row>
    <row r="471" spans="1:9">
      <c r="A471" s="263"/>
      <c r="B471" s="264"/>
      <c r="C471" s="265"/>
      <c r="D471" s="160" t="s">
        <v>637</v>
      </c>
      <c r="E471" s="279"/>
      <c r="F471" s="264"/>
      <c r="G471" s="264"/>
      <c r="H471" s="264"/>
      <c r="I471" s="280"/>
    </row>
    <row r="472" spans="1:9">
      <c r="A472" s="142" t="s">
        <v>1201</v>
      </c>
      <c r="B472" s="143"/>
      <c r="C472" s="144" t="s">
        <v>1322</v>
      </c>
      <c r="D472" s="145" t="s">
        <v>638</v>
      </c>
      <c r="E472" s="143" t="s">
        <v>29</v>
      </c>
      <c r="F472" s="208">
        <v>72</v>
      </c>
      <c r="G472" s="146">
        <v>2.3649999999999998</v>
      </c>
      <c r="H472" s="147">
        <f>G472*$F$5+G472</f>
        <v>2.9562499999999998</v>
      </c>
      <c r="I472" s="148">
        <f>F472*H472</f>
        <v>212.85</v>
      </c>
    </row>
    <row r="473" spans="1:9">
      <c r="A473" s="142" t="s">
        <v>1202</v>
      </c>
      <c r="B473" s="143"/>
      <c r="C473" s="144" t="s">
        <v>1322</v>
      </c>
      <c r="D473" s="145" t="s">
        <v>640</v>
      </c>
      <c r="E473" s="143" t="s">
        <v>29</v>
      </c>
      <c r="F473" s="210">
        <v>1290.5999999999999</v>
      </c>
      <c r="G473" s="146">
        <v>1.8699999999999999</v>
      </c>
      <c r="H473" s="147">
        <f>G473*$F$5+G473</f>
        <v>2.3374999999999999</v>
      </c>
      <c r="I473" s="148">
        <f>F473*H473</f>
        <v>3016.7774999999997</v>
      </c>
    </row>
    <row r="474" spans="1:9">
      <c r="A474" s="142" t="s">
        <v>1203</v>
      </c>
      <c r="B474" s="143"/>
      <c r="C474" s="144" t="s">
        <v>1322</v>
      </c>
      <c r="D474" s="145" t="s">
        <v>643</v>
      </c>
      <c r="E474" s="143" t="s">
        <v>29</v>
      </c>
      <c r="F474" s="208">
        <v>320</v>
      </c>
      <c r="G474" s="146">
        <v>8.338000000000001</v>
      </c>
      <c r="H474" s="147">
        <f>G474*$F$5+G474</f>
        <v>10.422500000000001</v>
      </c>
      <c r="I474" s="148">
        <f>F474*H474</f>
        <v>3335.2000000000003</v>
      </c>
    </row>
    <row r="475" spans="1:9">
      <c r="A475" s="263"/>
      <c r="B475" s="264"/>
      <c r="C475" s="265"/>
      <c r="D475" s="160" t="s">
        <v>645</v>
      </c>
      <c r="E475" s="279"/>
      <c r="F475" s="264"/>
      <c r="G475" s="264"/>
      <c r="H475" s="264"/>
      <c r="I475" s="280"/>
    </row>
    <row r="476" spans="1:9">
      <c r="A476" s="142" t="s">
        <v>1204</v>
      </c>
      <c r="B476" s="143"/>
      <c r="C476" s="144" t="s">
        <v>1322</v>
      </c>
      <c r="D476" s="145" t="s">
        <v>646</v>
      </c>
      <c r="E476" s="143" t="s">
        <v>0</v>
      </c>
      <c r="F476" s="207" t="s">
        <v>647</v>
      </c>
      <c r="G476" s="146">
        <v>28.93</v>
      </c>
      <c r="H476" s="147">
        <f>G476*$F$5+G476</f>
        <v>36.162500000000001</v>
      </c>
      <c r="I476" s="148">
        <f>F476*H476</f>
        <v>2242.0750000000003</v>
      </c>
    </row>
    <row r="477" spans="1:9">
      <c r="A477" s="142" t="s">
        <v>1205</v>
      </c>
      <c r="B477" s="143"/>
      <c r="C477" s="144" t="s">
        <v>1322</v>
      </c>
      <c r="D477" s="145" t="s">
        <v>648</v>
      </c>
      <c r="E477" s="143" t="s">
        <v>0</v>
      </c>
      <c r="F477" s="207" t="s">
        <v>305</v>
      </c>
      <c r="G477" s="146">
        <v>42.02</v>
      </c>
      <c r="H477" s="147">
        <f>G477*$F$5+G477</f>
        <v>52.525000000000006</v>
      </c>
      <c r="I477" s="148">
        <f>F477*H477</f>
        <v>2521.2000000000003</v>
      </c>
    </row>
    <row r="478" spans="1:9">
      <c r="A478" s="263"/>
      <c r="B478" s="264"/>
      <c r="C478" s="265"/>
      <c r="D478" s="160" t="s">
        <v>649</v>
      </c>
      <c r="E478" s="279"/>
      <c r="F478" s="264"/>
      <c r="G478" s="264"/>
      <c r="H478" s="264"/>
      <c r="I478" s="280"/>
    </row>
    <row r="479" spans="1:9">
      <c r="A479" s="142" t="s">
        <v>1206</v>
      </c>
      <c r="B479" s="143">
        <v>83566</v>
      </c>
      <c r="C479" s="144" t="s">
        <v>10</v>
      </c>
      <c r="D479" s="145" t="s">
        <v>650</v>
      </c>
      <c r="E479" s="143" t="s">
        <v>0</v>
      </c>
      <c r="F479" s="208">
        <v>40</v>
      </c>
      <c r="G479" s="146">
        <v>23.76</v>
      </c>
      <c r="H479" s="147">
        <f t="shared" ref="H479:H484" si="43">G479*$F$5+G479</f>
        <v>29.700000000000003</v>
      </c>
      <c r="I479" s="148">
        <f t="shared" ref="I479:I484" si="44">F479*H479</f>
        <v>1188</v>
      </c>
    </row>
    <row r="480" spans="1:9">
      <c r="A480" s="142" t="s">
        <v>1207</v>
      </c>
      <c r="B480" s="143"/>
      <c r="C480" s="144" t="s">
        <v>1322</v>
      </c>
      <c r="D480" s="145" t="s">
        <v>651</v>
      </c>
      <c r="E480" s="143" t="s">
        <v>0</v>
      </c>
      <c r="F480" s="208">
        <v>16</v>
      </c>
      <c r="G480" s="146">
        <v>3.1679999999999997</v>
      </c>
      <c r="H480" s="147">
        <f t="shared" si="43"/>
        <v>3.9599999999999995</v>
      </c>
      <c r="I480" s="148">
        <f t="shared" si="44"/>
        <v>63.359999999999992</v>
      </c>
    </row>
    <row r="481" spans="1:9">
      <c r="A481" s="142" t="s">
        <v>1208</v>
      </c>
      <c r="B481" s="143"/>
      <c r="C481" s="144" t="s">
        <v>1322</v>
      </c>
      <c r="D481" s="145" t="s">
        <v>652</v>
      </c>
      <c r="E481" s="143" t="s">
        <v>0</v>
      </c>
      <c r="F481" s="208">
        <v>12</v>
      </c>
      <c r="G481" s="146">
        <v>3.2890000000000001</v>
      </c>
      <c r="H481" s="147">
        <f t="shared" si="43"/>
        <v>4.1112500000000001</v>
      </c>
      <c r="I481" s="148">
        <f t="shared" si="44"/>
        <v>49.335000000000001</v>
      </c>
    </row>
    <row r="482" spans="1:9">
      <c r="A482" s="142" t="s">
        <v>1209</v>
      </c>
      <c r="B482" s="143">
        <v>20245</v>
      </c>
      <c r="C482" s="144" t="s">
        <v>10</v>
      </c>
      <c r="D482" s="145" t="s">
        <v>653</v>
      </c>
      <c r="E482" s="143" t="s">
        <v>0</v>
      </c>
      <c r="F482" s="208">
        <v>13</v>
      </c>
      <c r="G482" s="146">
        <v>7.2050000000000001</v>
      </c>
      <c r="H482" s="147">
        <f t="shared" si="43"/>
        <v>9.0062499999999996</v>
      </c>
      <c r="I482" s="148">
        <f t="shared" si="44"/>
        <v>117.08125</v>
      </c>
    </row>
    <row r="483" spans="1:9">
      <c r="A483" s="142" t="s">
        <v>1210</v>
      </c>
      <c r="B483" s="143"/>
      <c r="C483" s="144" t="s">
        <v>1322</v>
      </c>
      <c r="D483" s="145" t="s">
        <v>654</v>
      </c>
      <c r="E483" s="143" t="s">
        <v>0</v>
      </c>
      <c r="F483" s="208">
        <v>13</v>
      </c>
      <c r="G483" s="146">
        <v>96.25</v>
      </c>
      <c r="H483" s="147">
        <f t="shared" si="43"/>
        <v>120.3125</v>
      </c>
      <c r="I483" s="148">
        <f t="shared" si="44"/>
        <v>1564.0625</v>
      </c>
    </row>
    <row r="484" spans="1:9">
      <c r="A484" s="142" t="s">
        <v>1211</v>
      </c>
      <c r="B484" s="143"/>
      <c r="C484" s="144" t="s">
        <v>1322</v>
      </c>
      <c r="D484" s="145" t="s">
        <v>655</v>
      </c>
      <c r="E484" s="143" t="s">
        <v>0</v>
      </c>
      <c r="F484" s="208">
        <v>1</v>
      </c>
      <c r="G484" s="216">
        <v>2805</v>
      </c>
      <c r="H484" s="147">
        <f t="shared" si="43"/>
        <v>3506.25</v>
      </c>
      <c r="I484" s="148">
        <f t="shared" si="44"/>
        <v>3506.25</v>
      </c>
    </row>
    <row r="485" spans="1:9">
      <c r="A485" s="263"/>
      <c r="B485" s="264"/>
      <c r="C485" s="265"/>
      <c r="D485" s="160" t="s">
        <v>656</v>
      </c>
      <c r="E485" s="279"/>
      <c r="F485" s="264"/>
      <c r="G485" s="264"/>
      <c r="H485" s="264"/>
      <c r="I485" s="280"/>
    </row>
    <row r="486" spans="1:9">
      <c r="A486" s="154" t="s">
        <v>1212</v>
      </c>
      <c r="B486" s="155">
        <v>83387</v>
      </c>
      <c r="C486" s="156" t="s">
        <v>10</v>
      </c>
      <c r="D486" s="201" t="s">
        <v>657</v>
      </c>
      <c r="E486" s="155" t="s">
        <v>0</v>
      </c>
      <c r="F486" s="198">
        <v>10</v>
      </c>
      <c r="G486" s="146">
        <v>6.6989999999999998</v>
      </c>
      <c r="H486" s="146">
        <f>G486*$F$5+G486</f>
        <v>8.3737499999999994</v>
      </c>
      <c r="I486" s="158">
        <f>F486*H486</f>
        <v>83.737499999999997</v>
      </c>
    </row>
    <row r="487" spans="1:9">
      <c r="A487" s="295"/>
      <c r="B487" s="296"/>
      <c r="C487" s="297"/>
      <c r="D487" s="200" t="s">
        <v>522</v>
      </c>
      <c r="E487" s="298"/>
      <c r="F487" s="296"/>
      <c r="G487" s="296"/>
      <c r="H487" s="296"/>
      <c r="I487" s="299"/>
    </row>
    <row r="488" spans="1:9">
      <c r="A488" s="154" t="s">
        <v>1213</v>
      </c>
      <c r="B488" s="155">
        <v>72935</v>
      </c>
      <c r="C488" s="156" t="s">
        <v>10</v>
      </c>
      <c r="D488" s="201" t="s">
        <v>658</v>
      </c>
      <c r="E488" s="155" t="s">
        <v>29</v>
      </c>
      <c r="F488" s="197" t="s">
        <v>659</v>
      </c>
      <c r="G488" s="146">
        <v>6.9630000000000001</v>
      </c>
      <c r="H488" s="146">
        <f>G488*$F$5+G488</f>
        <v>8.7037499999999994</v>
      </c>
      <c r="I488" s="158">
        <f>F488*H488</f>
        <v>12.185249999999998</v>
      </c>
    </row>
    <row r="489" spans="1:9">
      <c r="A489" s="154" t="s">
        <v>1214</v>
      </c>
      <c r="B489" s="155">
        <v>72934</v>
      </c>
      <c r="C489" s="156" t="s">
        <v>10</v>
      </c>
      <c r="D489" s="201" t="s">
        <v>660</v>
      </c>
      <c r="E489" s="155" t="s">
        <v>29</v>
      </c>
      <c r="F489" s="198">
        <v>30</v>
      </c>
      <c r="G489" s="146">
        <v>5.5</v>
      </c>
      <c r="H489" s="146">
        <f>G489*$F$5+G489</f>
        <v>6.875</v>
      </c>
      <c r="I489" s="158">
        <f>F489*H489</f>
        <v>206.25</v>
      </c>
    </row>
    <row r="490" spans="1:9">
      <c r="A490" s="154" t="s">
        <v>1215</v>
      </c>
      <c r="B490" s="155">
        <v>72936</v>
      </c>
      <c r="C490" s="156" t="s">
        <v>10</v>
      </c>
      <c r="D490" s="201" t="s">
        <v>662</v>
      </c>
      <c r="E490" s="155" t="s">
        <v>29</v>
      </c>
      <c r="F490" s="197" t="s">
        <v>303</v>
      </c>
      <c r="G490" s="146">
        <v>9.5259999999999998</v>
      </c>
      <c r="H490" s="146">
        <f>G490*$F$5+G490</f>
        <v>11.907499999999999</v>
      </c>
      <c r="I490" s="158">
        <f>F490*H490</f>
        <v>47.629999999999995</v>
      </c>
    </row>
    <row r="491" spans="1:9">
      <c r="A491" s="154" t="s">
        <v>1216</v>
      </c>
      <c r="B491" s="155"/>
      <c r="C491" s="144" t="s">
        <v>1322</v>
      </c>
      <c r="D491" s="201" t="s">
        <v>663</v>
      </c>
      <c r="E491" s="155" t="s">
        <v>29</v>
      </c>
      <c r="F491" s="197" t="s">
        <v>471</v>
      </c>
      <c r="G491" s="146">
        <v>30.8</v>
      </c>
      <c r="H491" s="146">
        <f>G491*$F$5+G491</f>
        <v>38.5</v>
      </c>
      <c r="I491" s="158">
        <f>F491*H491</f>
        <v>423.5</v>
      </c>
    </row>
    <row r="492" spans="1:9">
      <c r="A492" s="154" t="s">
        <v>1217</v>
      </c>
      <c r="B492" s="155"/>
      <c r="C492" s="144" t="s">
        <v>1322</v>
      </c>
      <c r="D492" s="201" t="s">
        <v>664</v>
      </c>
      <c r="E492" s="155" t="s">
        <v>29</v>
      </c>
      <c r="F492" s="197" t="s">
        <v>665</v>
      </c>
      <c r="G492" s="146">
        <v>27.5</v>
      </c>
      <c r="H492" s="146">
        <f>G492*$F$5+G492</f>
        <v>34.375</v>
      </c>
      <c r="I492" s="158">
        <f>F492*H492</f>
        <v>2719.0625</v>
      </c>
    </row>
    <row r="493" spans="1:9">
      <c r="A493" s="287" t="s">
        <v>34</v>
      </c>
      <c r="B493" s="288"/>
      <c r="C493" s="288"/>
      <c r="D493" s="288"/>
      <c r="E493" s="288"/>
      <c r="F493" s="288"/>
      <c r="G493" s="288"/>
      <c r="H493" s="234">
        <f>I493/$I$5</f>
        <v>2.456781268360236E-2</v>
      </c>
      <c r="I493" s="158">
        <f>SUM(I465:I492)</f>
        <v>28395.168999999998</v>
      </c>
    </row>
    <row r="494" spans="1:9">
      <c r="A494" s="235">
        <v>21</v>
      </c>
      <c r="B494" s="307"/>
      <c r="C494" s="308"/>
      <c r="D494" s="236" t="s">
        <v>666</v>
      </c>
      <c r="E494" s="307"/>
      <c r="F494" s="309"/>
      <c r="G494" s="309"/>
      <c r="H494" s="308"/>
      <c r="I494" s="158">
        <f>I498</f>
        <v>2392.5</v>
      </c>
    </row>
    <row r="495" spans="1:9">
      <c r="A495" s="154" t="s">
        <v>1218</v>
      </c>
      <c r="B495" s="155"/>
      <c r="C495" s="144" t="s">
        <v>1322</v>
      </c>
      <c r="D495" s="201" t="s">
        <v>1314</v>
      </c>
      <c r="E495" s="155" t="s">
        <v>0</v>
      </c>
      <c r="F495" s="197" t="s">
        <v>1</v>
      </c>
      <c r="G495" s="216">
        <v>1320</v>
      </c>
      <c r="H495" s="146">
        <f>G495*$F$5+G495</f>
        <v>1650</v>
      </c>
      <c r="I495" s="158">
        <f>F495*H495</f>
        <v>1650</v>
      </c>
    </row>
    <row r="496" spans="1:9">
      <c r="A496" s="154" t="s">
        <v>1219</v>
      </c>
      <c r="B496" s="155"/>
      <c r="C496" s="144" t="s">
        <v>1322</v>
      </c>
      <c r="D496" s="201" t="s">
        <v>668</v>
      </c>
      <c r="E496" s="155" t="s">
        <v>29</v>
      </c>
      <c r="F496" s="197" t="s">
        <v>142</v>
      </c>
      <c r="G496" s="146">
        <v>108.9</v>
      </c>
      <c r="H496" s="146">
        <f>G496*$F$5+G496</f>
        <v>136.125</v>
      </c>
      <c r="I496" s="158">
        <f>F496*H496</f>
        <v>680.625</v>
      </c>
    </row>
    <row r="497" spans="1:9">
      <c r="A497" s="154" t="s">
        <v>1220</v>
      </c>
      <c r="B497" s="155"/>
      <c r="C497" s="144" t="s">
        <v>1322</v>
      </c>
      <c r="D497" s="201" t="s">
        <v>669</v>
      </c>
      <c r="E497" s="155" t="s">
        <v>0</v>
      </c>
      <c r="F497" s="197" t="s">
        <v>1</v>
      </c>
      <c r="G497" s="146">
        <v>49.5</v>
      </c>
      <c r="H497" s="146">
        <f>G497*$F$5+G497</f>
        <v>61.875</v>
      </c>
      <c r="I497" s="158">
        <f>F497*H497</f>
        <v>61.875</v>
      </c>
    </row>
    <row r="498" spans="1:9">
      <c r="A498" s="281" t="s">
        <v>34</v>
      </c>
      <c r="B498" s="282"/>
      <c r="C498" s="282"/>
      <c r="D498" s="282"/>
      <c r="E498" s="282"/>
      <c r="F498" s="282"/>
      <c r="G498" s="282"/>
      <c r="H498" s="202">
        <f>I498/$I$5</f>
        <v>2.0700173274375883E-3</v>
      </c>
      <c r="I498" s="148">
        <f>SUM(I495:I497)</f>
        <v>2392.5</v>
      </c>
    </row>
    <row r="499" spans="1:9">
      <c r="A499" s="149">
        <v>22</v>
      </c>
      <c r="B499" s="266"/>
      <c r="C499" s="267"/>
      <c r="D499" s="140" t="s">
        <v>670</v>
      </c>
      <c r="E499" s="266"/>
      <c r="F499" s="289"/>
      <c r="G499" s="289"/>
      <c r="H499" s="267"/>
      <c r="I499" s="150">
        <f>I512</f>
        <v>27207.083125000001</v>
      </c>
    </row>
    <row r="500" spans="1:9">
      <c r="A500" s="142" t="s">
        <v>1221</v>
      </c>
      <c r="B500" s="143">
        <v>68070</v>
      </c>
      <c r="C500" s="144" t="s">
        <v>10</v>
      </c>
      <c r="D500" s="145" t="s">
        <v>671</v>
      </c>
      <c r="E500" s="143" t="s">
        <v>29</v>
      </c>
      <c r="F500" s="208">
        <v>3</v>
      </c>
      <c r="G500" s="146">
        <v>52.811</v>
      </c>
      <c r="H500" s="147">
        <f t="shared" ref="H500:H510" si="45">G500*$F$5+G500</f>
        <v>66.013750000000002</v>
      </c>
      <c r="I500" s="148">
        <f t="shared" ref="I500:I510" si="46">F500*H500</f>
        <v>198.04124999999999</v>
      </c>
    </row>
    <row r="501" spans="1:9">
      <c r="A501" s="142" t="s">
        <v>1222</v>
      </c>
      <c r="B501" s="143"/>
      <c r="C501" s="144" t="s">
        <v>1322</v>
      </c>
      <c r="D501" s="145" t="s">
        <v>673</v>
      </c>
      <c r="E501" s="143" t="s">
        <v>29</v>
      </c>
      <c r="F501" s="208">
        <v>45.5</v>
      </c>
      <c r="G501" s="146">
        <v>6.2370000000000001</v>
      </c>
      <c r="H501" s="147">
        <f t="shared" si="45"/>
        <v>7.7962500000000006</v>
      </c>
      <c r="I501" s="148">
        <f t="shared" si="46"/>
        <v>354.729375</v>
      </c>
    </row>
    <row r="502" spans="1:9">
      <c r="A502" s="142" t="s">
        <v>1223</v>
      </c>
      <c r="B502" s="143"/>
      <c r="C502" s="144" t="s">
        <v>1322</v>
      </c>
      <c r="D502" s="145" t="s">
        <v>676</v>
      </c>
      <c r="E502" s="143" t="s">
        <v>0</v>
      </c>
      <c r="F502" s="208">
        <v>14</v>
      </c>
      <c r="G502" s="146">
        <v>8.0960000000000001</v>
      </c>
      <c r="H502" s="147">
        <f t="shared" si="45"/>
        <v>10.120000000000001</v>
      </c>
      <c r="I502" s="148">
        <f t="shared" si="46"/>
        <v>141.68</v>
      </c>
    </row>
    <row r="503" spans="1:9">
      <c r="A503" s="142" t="s">
        <v>1224</v>
      </c>
      <c r="B503" s="143"/>
      <c r="C503" s="144" t="s">
        <v>1322</v>
      </c>
      <c r="D503" s="145" t="s">
        <v>677</v>
      </c>
      <c r="E503" s="143" t="s">
        <v>678</v>
      </c>
      <c r="F503" s="208">
        <v>28</v>
      </c>
      <c r="G503" s="146">
        <v>4.62</v>
      </c>
      <c r="H503" s="147">
        <f t="shared" si="45"/>
        <v>5.7750000000000004</v>
      </c>
      <c r="I503" s="148">
        <f t="shared" si="46"/>
        <v>161.70000000000002</v>
      </c>
    </row>
    <row r="504" spans="1:9">
      <c r="A504" s="142" t="s">
        <v>1225</v>
      </c>
      <c r="B504" s="143"/>
      <c r="C504" s="144" t="s">
        <v>1322</v>
      </c>
      <c r="D504" s="145" t="s">
        <v>679</v>
      </c>
      <c r="E504" s="143" t="s">
        <v>0</v>
      </c>
      <c r="F504" s="208">
        <v>14</v>
      </c>
      <c r="G504" s="146">
        <v>8.14</v>
      </c>
      <c r="H504" s="147">
        <f t="shared" si="45"/>
        <v>10.175000000000001</v>
      </c>
      <c r="I504" s="148">
        <f t="shared" si="46"/>
        <v>142.45000000000002</v>
      </c>
    </row>
    <row r="505" spans="1:9">
      <c r="A505" s="142" t="s">
        <v>1226</v>
      </c>
      <c r="B505" s="143"/>
      <c r="C505" s="144" t="s">
        <v>1322</v>
      </c>
      <c r="D505" s="145" t="s">
        <v>813</v>
      </c>
      <c r="E505" s="143" t="s">
        <v>0</v>
      </c>
      <c r="F505" s="208">
        <v>1</v>
      </c>
      <c r="G505" s="146">
        <v>164.45</v>
      </c>
      <c r="H505" s="147">
        <f t="shared" si="45"/>
        <v>205.5625</v>
      </c>
      <c r="I505" s="148">
        <f t="shared" si="46"/>
        <v>205.5625</v>
      </c>
    </row>
    <row r="506" spans="1:9">
      <c r="A506" s="142" t="s">
        <v>1227</v>
      </c>
      <c r="B506" s="143" t="s">
        <v>680</v>
      </c>
      <c r="C506" s="144" t="s">
        <v>10</v>
      </c>
      <c r="D506" s="145" t="s">
        <v>681</v>
      </c>
      <c r="E506" s="143" t="s">
        <v>37</v>
      </c>
      <c r="F506" s="208">
        <v>30</v>
      </c>
      <c r="G506" s="146">
        <v>4.202</v>
      </c>
      <c r="H506" s="147">
        <f t="shared" si="45"/>
        <v>5.2524999999999995</v>
      </c>
      <c r="I506" s="148">
        <f t="shared" si="46"/>
        <v>157.57499999999999</v>
      </c>
    </row>
    <row r="507" spans="1:9">
      <c r="A507" s="142" t="s">
        <v>1228</v>
      </c>
      <c r="B507" s="143">
        <v>68069</v>
      </c>
      <c r="C507" s="144" t="s">
        <v>10</v>
      </c>
      <c r="D507" s="145" t="s">
        <v>682</v>
      </c>
      <c r="E507" s="143" t="s">
        <v>0</v>
      </c>
      <c r="F507" s="208">
        <v>14</v>
      </c>
      <c r="G507" s="146">
        <v>49.983999999999995</v>
      </c>
      <c r="H507" s="147">
        <f t="shared" si="45"/>
        <v>62.47999999999999</v>
      </c>
      <c r="I507" s="148">
        <f t="shared" si="46"/>
        <v>874.7199999999998</v>
      </c>
    </row>
    <row r="508" spans="1:9">
      <c r="A508" s="142" t="s">
        <v>1229</v>
      </c>
      <c r="B508" s="143">
        <v>72929</v>
      </c>
      <c r="C508" s="144" t="s">
        <v>10</v>
      </c>
      <c r="D508" s="145" t="s">
        <v>683</v>
      </c>
      <c r="E508" s="143" t="s">
        <v>29</v>
      </c>
      <c r="F508" s="208">
        <v>250</v>
      </c>
      <c r="G508" s="146">
        <v>43.295999999999999</v>
      </c>
      <c r="H508" s="147">
        <f t="shared" si="45"/>
        <v>54.12</v>
      </c>
      <c r="I508" s="148">
        <f t="shared" si="46"/>
        <v>13530</v>
      </c>
    </row>
    <row r="509" spans="1:9">
      <c r="A509" s="142" t="s">
        <v>1230</v>
      </c>
      <c r="B509" s="143">
        <v>72930</v>
      </c>
      <c r="C509" s="144" t="s">
        <v>10</v>
      </c>
      <c r="D509" s="145" t="s">
        <v>685</v>
      </c>
      <c r="E509" s="143" t="s">
        <v>29</v>
      </c>
      <c r="F509" s="208">
        <v>150</v>
      </c>
      <c r="G509" s="146">
        <v>53.295000000000002</v>
      </c>
      <c r="H509" s="147">
        <f t="shared" si="45"/>
        <v>66.618750000000006</v>
      </c>
      <c r="I509" s="148">
        <f t="shared" si="46"/>
        <v>9992.8125</v>
      </c>
    </row>
    <row r="510" spans="1:9">
      <c r="A510" s="142" t="s">
        <v>1231</v>
      </c>
      <c r="B510" s="143">
        <v>83370</v>
      </c>
      <c r="C510" s="144" t="s">
        <v>10</v>
      </c>
      <c r="D510" s="145" t="s">
        <v>814</v>
      </c>
      <c r="E510" s="143" t="s">
        <v>0</v>
      </c>
      <c r="F510" s="208">
        <v>5</v>
      </c>
      <c r="G510" s="146">
        <v>186.01</v>
      </c>
      <c r="H510" s="147">
        <f t="shared" si="45"/>
        <v>232.51249999999999</v>
      </c>
      <c r="I510" s="148">
        <f t="shared" si="46"/>
        <v>1162.5625</v>
      </c>
    </row>
    <row r="511" spans="1:9">
      <c r="A511" s="142" t="s">
        <v>1232</v>
      </c>
      <c r="B511" s="143">
        <v>72263</v>
      </c>
      <c r="C511" s="144" t="s">
        <v>10</v>
      </c>
      <c r="D511" s="145" t="s">
        <v>687</v>
      </c>
      <c r="E511" s="143" t="s">
        <v>0</v>
      </c>
      <c r="F511" s="208">
        <v>14</v>
      </c>
      <c r="G511" s="146">
        <v>16.3</v>
      </c>
      <c r="H511" s="147">
        <f t="shared" ref="H511" si="47">G511*$F$5+G511</f>
        <v>20.375</v>
      </c>
      <c r="I511" s="148">
        <f t="shared" ref="I511" si="48">F511*H511</f>
        <v>285.25</v>
      </c>
    </row>
    <row r="512" spans="1:9">
      <c r="A512" s="281" t="s">
        <v>34</v>
      </c>
      <c r="B512" s="282"/>
      <c r="C512" s="282"/>
      <c r="D512" s="282"/>
      <c r="E512" s="282"/>
      <c r="F512" s="282"/>
      <c r="G512" s="282"/>
      <c r="H512" s="202">
        <f>I512/$I$5</f>
        <v>2.3539867710672856E-2</v>
      </c>
      <c r="I512" s="148">
        <f>SUM(I500:I511)</f>
        <v>27207.083125000001</v>
      </c>
    </row>
    <row r="513" spans="1:9">
      <c r="A513" s="149">
        <v>23</v>
      </c>
      <c r="B513" s="266"/>
      <c r="C513" s="267"/>
      <c r="D513" s="140" t="s">
        <v>688</v>
      </c>
      <c r="E513" s="266"/>
      <c r="F513" s="289"/>
      <c r="G513" s="289"/>
      <c r="H513" s="267"/>
      <c r="I513" s="150">
        <f>I538</f>
        <v>80454.941749999998</v>
      </c>
    </row>
    <row r="514" spans="1:9" ht="31.5">
      <c r="A514" s="142" t="s">
        <v>1233</v>
      </c>
      <c r="B514" s="155">
        <v>12358</v>
      </c>
      <c r="C514" s="156" t="s">
        <v>10</v>
      </c>
      <c r="D514" s="153" t="s">
        <v>1280</v>
      </c>
      <c r="E514" s="143" t="s">
        <v>0</v>
      </c>
      <c r="F514" s="207" t="s">
        <v>1</v>
      </c>
      <c r="G514" s="146">
        <v>859.11</v>
      </c>
      <c r="H514" s="147">
        <f t="shared" ref="H514:H520" si="49">G514*$F$5+G514</f>
        <v>1073.8875</v>
      </c>
      <c r="I514" s="148">
        <f t="shared" ref="I514:I520" si="50">F514*H514</f>
        <v>1073.8875</v>
      </c>
    </row>
    <row r="515" spans="1:9">
      <c r="A515" s="142" t="s">
        <v>1234</v>
      </c>
      <c r="B515" s="155">
        <v>11795</v>
      </c>
      <c r="C515" s="156" t="s">
        <v>10</v>
      </c>
      <c r="D515" s="145" t="s">
        <v>691</v>
      </c>
      <c r="E515" s="143" t="s">
        <v>12</v>
      </c>
      <c r="F515" s="207" t="s">
        <v>692</v>
      </c>
      <c r="G515" s="146">
        <v>309.43</v>
      </c>
      <c r="H515" s="147">
        <f t="shared" si="49"/>
        <v>386.78750000000002</v>
      </c>
      <c r="I515" s="148">
        <f t="shared" si="50"/>
        <v>11522.399625</v>
      </c>
    </row>
    <row r="516" spans="1:9">
      <c r="A516" s="142" t="s">
        <v>1235</v>
      </c>
      <c r="B516" s="155">
        <v>11795</v>
      </c>
      <c r="C516" s="156" t="s">
        <v>10</v>
      </c>
      <c r="D516" s="145" t="s">
        <v>693</v>
      </c>
      <c r="E516" s="143" t="s">
        <v>12</v>
      </c>
      <c r="F516" s="207" t="s">
        <v>694</v>
      </c>
      <c r="G516" s="146">
        <v>309.43</v>
      </c>
      <c r="H516" s="147">
        <f t="shared" si="49"/>
        <v>386.78750000000002</v>
      </c>
      <c r="I516" s="148">
        <f t="shared" si="50"/>
        <v>11746.736375</v>
      </c>
    </row>
    <row r="517" spans="1:9">
      <c r="A517" s="142" t="s">
        <v>1236</v>
      </c>
      <c r="B517" s="155"/>
      <c r="C517" s="144" t="s">
        <v>1322</v>
      </c>
      <c r="D517" s="145" t="s">
        <v>696</v>
      </c>
      <c r="E517" s="143" t="s">
        <v>12</v>
      </c>
      <c r="F517" s="207" t="s">
        <v>403</v>
      </c>
      <c r="G517" s="146">
        <v>80</v>
      </c>
      <c r="H517" s="147">
        <f t="shared" si="49"/>
        <v>100</v>
      </c>
      <c r="I517" s="148">
        <f t="shared" si="50"/>
        <v>3100</v>
      </c>
    </row>
    <row r="518" spans="1:9">
      <c r="A518" s="142" t="s">
        <v>1237</v>
      </c>
      <c r="B518" s="155">
        <v>11795</v>
      </c>
      <c r="C518" s="156" t="s">
        <v>10</v>
      </c>
      <c r="D518" s="145" t="s">
        <v>698</v>
      </c>
      <c r="E518" s="143" t="s">
        <v>12</v>
      </c>
      <c r="F518" s="207" t="s">
        <v>699</v>
      </c>
      <c r="G518" s="146">
        <v>309.43</v>
      </c>
      <c r="H518" s="147">
        <f t="shared" si="49"/>
        <v>386.78750000000002</v>
      </c>
      <c r="I518" s="148">
        <f t="shared" si="50"/>
        <v>2270.4426250000001</v>
      </c>
    </row>
    <row r="519" spans="1:9">
      <c r="A519" s="142" t="s">
        <v>1238</v>
      </c>
      <c r="B519" s="155">
        <v>11795</v>
      </c>
      <c r="C519" s="156" t="s">
        <v>10</v>
      </c>
      <c r="D519" s="145" t="s">
        <v>700</v>
      </c>
      <c r="E519" s="143" t="s">
        <v>12</v>
      </c>
      <c r="F519" s="207" t="s">
        <v>701</v>
      </c>
      <c r="G519" s="146">
        <v>309.43</v>
      </c>
      <c r="H519" s="147">
        <f t="shared" si="49"/>
        <v>386.78750000000002</v>
      </c>
      <c r="I519" s="148">
        <f t="shared" si="50"/>
        <v>928.29</v>
      </c>
    </row>
    <row r="520" spans="1:9">
      <c r="A520" s="142" t="s">
        <v>1239</v>
      </c>
      <c r="B520" s="155">
        <v>84089</v>
      </c>
      <c r="C520" s="156" t="s">
        <v>10</v>
      </c>
      <c r="D520" s="145" t="s">
        <v>703</v>
      </c>
      <c r="E520" s="155" t="s">
        <v>29</v>
      </c>
      <c r="F520" s="197" t="s">
        <v>704</v>
      </c>
      <c r="G520" s="146">
        <v>98.6</v>
      </c>
      <c r="H520" s="146">
        <f t="shared" si="49"/>
        <v>123.25</v>
      </c>
      <c r="I520" s="158">
        <f t="shared" si="50"/>
        <v>7382.6750000000002</v>
      </c>
    </row>
    <row r="521" spans="1:9">
      <c r="A521" s="142" t="s">
        <v>1281</v>
      </c>
      <c r="B521" s="155"/>
      <c r="C521" s="156" t="s">
        <v>1315</v>
      </c>
      <c r="D521" s="201" t="s">
        <v>1316</v>
      </c>
      <c r="E521" s="155" t="s">
        <v>0</v>
      </c>
      <c r="F521" s="197" t="s">
        <v>1</v>
      </c>
      <c r="G521" s="216">
        <f>2502.24+750.67</f>
        <v>3252.91</v>
      </c>
      <c r="H521" s="146">
        <f>G521*$F$5+G521</f>
        <v>4066.1374999999998</v>
      </c>
      <c r="I521" s="158">
        <f>F521*H521</f>
        <v>4066.1374999999998</v>
      </c>
    </row>
    <row r="522" spans="1:9">
      <c r="A522" s="142" t="s">
        <v>1240</v>
      </c>
      <c r="B522" s="155"/>
      <c r="C522" s="156" t="s">
        <v>1315</v>
      </c>
      <c r="D522" s="201" t="s">
        <v>1317</v>
      </c>
      <c r="E522" s="155" t="s">
        <v>0</v>
      </c>
      <c r="F522" s="198">
        <v>1</v>
      </c>
      <c r="G522" s="216">
        <v>2957.19</v>
      </c>
      <c r="H522" s="146">
        <f>G522*$F$5+G522</f>
        <v>3696.4875000000002</v>
      </c>
      <c r="I522" s="158">
        <f>F522*H522</f>
        <v>3696.4875000000002</v>
      </c>
    </row>
    <row r="523" spans="1:9">
      <c r="A523" s="142" t="s">
        <v>1241</v>
      </c>
      <c r="B523" s="155"/>
      <c r="C523" s="224" t="s">
        <v>10</v>
      </c>
      <c r="D523" s="201" t="s">
        <v>1308</v>
      </c>
      <c r="E523" s="155" t="s">
        <v>37</v>
      </c>
      <c r="F523" s="198">
        <v>0.67</v>
      </c>
      <c r="G523" s="216">
        <v>2232.5500000000002</v>
      </c>
      <c r="H523" s="146">
        <f t="shared" ref="H523" si="51">G523*$F$5+G523</f>
        <v>2790.6875</v>
      </c>
      <c r="I523" s="158">
        <f t="shared" ref="I523" si="52">F523*H523</f>
        <v>1869.7606250000001</v>
      </c>
    </row>
    <row r="524" spans="1:9">
      <c r="A524" s="142" t="s">
        <v>1242</v>
      </c>
      <c r="B524" s="143">
        <v>84862</v>
      </c>
      <c r="C524" s="215" t="s">
        <v>10</v>
      </c>
      <c r="D524" s="145" t="s">
        <v>1282</v>
      </c>
      <c r="E524" s="232" t="s">
        <v>29</v>
      </c>
      <c r="F524" s="233">
        <v>30</v>
      </c>
      <c r="G524" s="212">
        <v>212.55</v>
      </c>
      <c r="H524" s="212">
        <f>G524*$F$5+G524</f>
        <v>265.6875</v>
      </c>
      <c r="I524" s="225">
        <f>F524*H524</f>
        <v>7970.625</v>
      </c>
    </row>
    <row r="525" spans="1:9">
      <c r="A525" s="149">
        <v>24</v>
      </c>
      <c r="B525" s="273"/>
      <c r="C525" s="272" t="s">
        <v>1283</v>
      </c>
      <c r="D525" s="228" t="s">
        <v>705</v>
      </c>
      <c r="E525" s="271" t="s">
        <v>0</v>
      </c>
      <c r="F525" s="270">
        <v>1</v>
      </c>
      <c r="G525" s="268">
        <v>19862</v>
      </c>
      <c r="H525" s="268">
        <f>G525*$F$5+G525</f>
        <v>24827.5</v>
      </c>
      <c r="I525" s="269">
        <f>F525*H525</f>
        <v>24827.5</v>
      </c>
    </row>
    <row r="526" spans="1:9">
      <c r="A526" s="276"/>
      <c r="B526" s="274"/>
      <c r="C526" s="272"/>
      <c r="D526" s="229" t="s">
        <v>1284</v>
      </c>
      <c r="E526" s="271"/>
      <c r="F526" s="270"/>
      <c r="G526" s="268"/>
      <c r="H526" s="268"/>
      <c r="I526" s="269"/>
    </row>
    <row r="527" spans="1:9">
      <c r="A527" s="277"/>
      <c r="B527" s="274"/>
      <c r="C527" s="272"/>
      <c r="D527" s="229" t="s">
        <v>1285</v>
      </c>
      <c r="E527" s="271"/>
      <c r="F527" s="270"/>
      <c r="G527" s="268"/>
      <c r="H527" s="268"/>
      <c r="I527" s="269"/>
    </row>
    <row r="528" spans="1:9">
      <c r="A528" s="277"/>
      <c r="B528" s="274"/>
      <c r="C528" s="272"/>
      <c r="D528" s="229" t="s">
        <v>1286</v>
      </c>
      <c r="E528" s="271"/>
      <c r="F528" s="270"/>
      <c r="G528" s="268"/>
      <c r="H528" s="268"/>
      <c r="I528" s="269"/>
    </row>
    <row r="529" spans="1:9">
      <c r="A529" s="277"/>
      <c r="B529" s="274"/>
      <c r="C529" s="272"/>
      <c r="D529" s="229" t="s">
        <v>1287</v>
      </c>
      <c r="E529" s="271"/>
      <c r="F529" s="270"/>
      <c r="G529" s="268"/>
      <c r="H529" s="268"/>
      <c r="I529" s="269"/>
    </row>
    <row r="530" spans="1:9">
      <c r="A530" s="277"/>
      <c r="B530" s="274"/>
      <c r="C530" s="272"/>
      <c r="D530" s="230" t="s">
        <v>1288</v>
      </c>
      <c r="E530" s="271"/>
      <c r="F530" s="270"/>
      <c r="G530" s="268"/>
      <c r="H530" s="268"/>
      <c r="I530" s="269"/>
    </row>
    <row r="531" spans="1:9">
      <c r="A531" s="277"/>
      <c r="B531" s="274"/>
      <c r="C531" s="272"/>
      <c r="D531" s="230" t="s">
        <v>1289</v>
      </c>
      <c r="E531" s="271"/>
      <c r="F531" s="270"/>
      <c r="G531" s="268"/>
      <c r="H531" s="268"/>
      <c r="I531" s="269"/>
    </row>
    <row r="532" spans="1:9" ht="25.5">
      <c r="A532" s="277"/>
      <c r="B532" s="274"/>
      <c r="C532" s="272"/>
      <c r="D532" s="230" t="s">
        <v>1290</v>
      </c>
      <c r="E532" s="271"/>
      <c r="F532" s="270"/>
      <c r="G532" s="268"/>
      <c r="H532" s="268"/>
      <c r="I532" s="269"/>
    </row>
    <row r="533" spans="1:9">
      <c r="A533" s="277"/>
      <c r="B533" s="274"/>
      <c r="C533" s="272"/>
      <c r="D533" s="229" t="s">
        <v>1291</v>
      </c>
      <c r="E533" s="271"/>
      <c r="F533" s="270"/>
      <c r="G533" s="268"/>
      <c r="H533" s="268"/>
      <c r="I533" s="269"/>
    </row>
    <row r="534" spans="1:9">
      <c r="A534" s="277"/>
      <c r="B534" s="274"/>
      <c r="C534" s="272"/>
      <c r="D534" s="231" t="s">
        <v>1292</v>
      </c>
      <c r="E534" s="271"/>
      <c r="F534" s="270"/>
      <c r="G534" s="268"/>
      <c r="H534" s="268"/>
      <c r="I534" s="269"/>
    </row>
    <row r="535" spans="1:9">
      <c r="A535" s="277"/>
      <c r="B535" s="274"/>
      <c r="C535" s="272"/>
      <c r="D535" s="231" t="s">
        <v>1293</v>
      </c>
      <c r="E535" s="271"/>
      <c r="F535" s="270"/>
      <c r="G535" s="268"/>
      <c r="H535" s="268"/>
      <c r="I535" s="269"/>
    </row>
    <row r="536" spans="1:9">
      <c r="A536" s="277"/>
      <c r="B536" s="274"/>
      <c r="C536" s="272"/>
      <c r="D536" s="231" t="s">
        <v>1294</v>
      </c>
      <c r="E536" s="271"/>
      <c r="F536" s="270"/>
      <c r="G536" s="268"/>
      <c r="H536" s="268"/>
      <c r="I536" s="269"/>
    </row>
    <row r="537" spans="1:9">
      <c r="A537" s="278"/>
      <c r="B537" s="275"/>
      <c r="C537" s="272"/>
      <c r="D537" s="231" t="s">
        <v>1295</v>
      </c>
      <c r="E537" s="271"/>
      <c r="F537" s="270"/>
      <c r="G537" s="268"/>
      <c r="H537" s="268"/>
      <c r="I537" s="269"/>
    </row>
    <row r="538" spans="1:9">
      <c r="A538" s="283" t="s">
        <v>34</v>
      </c>
      <c r="B538" s="284"/>
      <c r="C538" s="284"/>
      <c r="D538" s="282"/>
      <c r="E538" s="284"/>
      <c r="F538" s="284"/>
      <c r="G538" s="284"/>
      <c r="H538" s="213">
        <f>I538/$I$5</f>
        <v>6.9610500940640266E-2</v>
      </c>
      <c r="I538" s="214">
        <f>SUM(I514:I537)</f>
        <v>80454.941749999998</v>
      </c>
    </row>
    <row r="539" spans="1:9">
      <c r="A539" s="149">
        <v>25</v>
      </c>
      <c r="B539" s="266"/>
      <c r="C539" s="267"/>
      <c r="D539" s="140" t="s">
        <v>713</v>
      </c>
      <c r="E539" s="266"/>
      <c r="F539" s="289"/>
      <c r="G539" s="289"/>
      <c r="H539" s="267"/>
      <c r="I539" s="150">
        <f>I541</f>
        <v>2225.8250000000003</v>
      </c>
    </row>
    <row r="540" spans="1:9">
      <c r="A540" s="142" t="s">
        <v>1296</v>
      </c>
      <c r="B540" s="143">
        <v>9537</v>
      </c>
      <c r="C540" s="144" t="s">
        <v>10</v>
      </c>
      <c r="D540" s="145" t="s">
        <v>714</v>
      </c>
      <c r="E540" s="143" t="s">
        <v>12</v>
      </c>
      <c r="F540" s="143" t="s">
        <v>26</v>
      </c>
      <c r="G540" s="146">
        <v>2</v>
      </c>
      <c r="H540" s="147">
        <f>G540*$F$5+G540</f>
        <v>2.5</v>
      </c>
      <c r="I540" s="148">
        <f>F540*H540</f>
        <v>2225.8250000000003</v>
      </c>
    </row>
    <row r="541" spans="1:9">
      <c r="A541" s="285" t="s">
        <v>34</v>
      </c>
      <c r="B541" s="286"/>
      <c r="C541" s="286"/>
      <c r="D541" s="286"/>
      <c r="E541" s="286"/>
      <c r="F541" s="286"/>
      <c r="G541" s="286"/>
      <c r="H541" s="209">
        <f>I541/$I$5</f>
        <v>1.92580828332028E-3</v>
      </c>
      <c r="I541" s="168">
        <f>I540</f>
        <v>2225.8250000000003</v>
      </c>
    </row>
    <row r="542" spans="1:9">
      <c r="A542" s="169"/>
      <c r="B542" s="170"/>
      <c r="C542" s="171"/>
      <c r="D542" s="172"/>
      <c r="E542" s="170"/>
      <c r="F542" s="170"/>
      <c r="G542" s="128"/>
      <c r="H542" s="129"/>
      <c r="I542" s="130"/>
    </row>
    <row r="543" spans="1:9">
      <c r="A543" s="173"/>
      <c r="B543" s="174"/>
      <c r="C543" s="175"/>
      <c r="D543" s="126"/>
      <c r="E543" s="174"/>
      <c r="F543" s="174"/>
      <c r="G543" s="176"/>
      <c r="H543" s="177"/>
      <c r="I543" s="178"/>
    </row>
    <row r="544" spans="1:9">
      <c r="A544" s="173"/>
      <c r="B544" s="126"/>
      <c r="C544" s="175"/>
      <c r="D544" s="262" t="s">
        <v>1323</v>
      </c>
      <c r="E544" s="174"/>
      <c r="F544" s="174"/>
      <c r="G544" s="176"/>
      <c r="H544" s="177"/>
      <c r="I544" s="178"/>
    </row>
    <row r="545" spans="1:9">
      <c r="A545" s="173"/>
      <c r="B545" s="174"/>
      <c r="C545" s="175"/>
      <c r="D545" s="262" t="s">
        <v>1324</v>
      </c>
      <c r="E545" s="174"/>
      <c r="F545" s="174"/>
      <c r="G545" s="176"/>
      <c r="H545" s="177"/>
      <c r="I545" s="178"/>
    </row>
    <row r="546" spans="1:9">
      <c r="A546" s="173"/>
      <c r="B546" s="174"/>
      <c r="C546" s="175"/>
      <c r="D546" s="262" t="s">
        <v>1325</v>
      </c>
      <c r="E546" s="174"/>
      <c r="F546" s="174"/>
      <c r="G546" s="176"/>
      <c r="H546" s="177"/>
      <c r="I546" s="178"/>
    </row>
    <row r="547" spans="1:9">
      <c r="A547" s="173"/>
      <c r="B547" s="174"/>
      <c r="C547" s="175"/>
      <c r="D547" s="126"/>
      <c r="E547" s="174"/>
      <c r="F547" s="174"/>
      <c r="G547" s="176"/>
      <c r="H547" s="177"/>
      <c r="I547" s="178"/>
    </row>
    <row r="548" spans="1:9">
      <c r="A548" s="173"/>
      <c r="B548" s="174"/>
      <c r="C548" s="175"/>
      <c r="D548" s="179"/>
      <c r="E548" s="174"/>
      <c r="G548" s="181"/>
      <c r="H548" s="182"/>
      <c r="I548" s="183"/>
    </row>
    <row r="549" spans="1:9">
      <c r="A549" s="173"/>
      <c r="B549" s="174"/>
      <c r="C549" s="175"/>
      <c r="D549" s="184"/>
      <c r="E549" s="174"/>
      <c r="G549" s="181"/>
      <c r="H549" s="185"/>
      <c r="I549" s="186"/>
    </row>
    <row r="550" spans="1:9">
      <c r="A550" s="173"/>
      <c r="B550" s="174"/>
      <c r="C550" s="175"/>
      <c r="D550" s="184"/>
      <c r="E550" s="174"/>
      <c r="G550" s="181"/>
      <c r="H550" s="185"/>
      <c r="I550" s="186"/>
    </row>
    <row r="551" spans="1:9">
      <c r="A551" s="173"/>
      <c r="B551" s="174"/>
      <c r="C551" s="175"/>
      <c r="D551" s="184"/>
      <c r="E551" s="174"/>
      <c r="G551" s="181"/>
      <c r="H551" s="187"/>
      <c r="I551" s="186"/>
    </row>
    <row r="552" spans="1:9">
      <c r="A552" s="173"/>
      <c r="B552" s="174"/>
      <c r="C552" s="175"/>
      <c r="D552" s="126"/>
      <c r="E552" s="174"/>
      <c r="F552" s="174"/>
      <c r="G552" s="176"/>
      <c r="H552" s="185"/>
      <c r="I552" s="186"/>
    </row>
    <row r="553" spans="1:9">
      <c r="A553" s="188"/>
      <c r="B553" s="189"/>
      <c r="C553" s="190"/>
      <c r="D553" s="191"/>
      <c r="E553" s="189"/>
      <c r="F553" s="189"/>
      <c r="G553" s="137"/>
      <c r="H553" s="138"/>
      <c r="I553" s="192"/>
    </row>
  </sheetData>
  <autoFilter ref="A6:I541"/>
  <mergeCells count="166">
    <mergeCell ref="A55:C55"/>
    <mergeCell ref="E55:I55"/>
    <mergeCell ref="A71:C71"/>
    <mergeCell ref="A78:C78"/>
    <mergeCell ref="B539:C539"/>
    <mergeCell ref="E539:H539"/>
    <mergeCell ref="B494:C494"/>
    <mergeCell ref="E494:H494"/>
    <mergeCell ref="B499:C499"/>
    <mergeCell ref="E499:H499"/>
    <mergeCell ref="B513:C513"/>
    <mergeCell ref="E513:H513"/>
    <mergeCell ref="B323:C323"/>
    <mergeCell ref="E323:H323"/>
    <mergeCell ref="B346:C346"/>
    <mergeCell ref="E346:H346"/>
    <mergeCell ref="B378:C378"/>
    <mergeCell ref="E378:H378"/>
    <mergeCell ref="E485:I485"/>
    <mergeCell ref="E487:I487"/>
    <mergeCell ref="A485:C485"/>
    <mergeCell ref="A487:C487"/>
    <mergeCell ref="A471:C471"/>
    <mergeCell ref="A475:C475"/>
    <mergeCell ref="B77:C77"/>
    <mergeCell ref="E77:H77"/>
    <mergeCell ref="B89:C89"/>
    <mergeCell ref="E89:H89"/>
    <mergeCell ref="B132:C132"/>
    <mergeCell ref="E132:H132"/>
    <mergeCell ref="B140:C140"/>
    <mergeCell ref="E140:H140"/>
    <mergeCell ref="E125:I125"/>
    <mergeCell ref="E98:I98"/>
    <mergeCell ref="E100:I100"/>
    <mergeCell ref="E106:I106"/>
    <mergeCell ref="E108:I108"/>
    <mergeCell ref="E122:I122"/>
    <mergeCell ref="E78:I78"/>
    <mergeCell ref="E80:I80"/>
    <mergeCell ref="E86:I86"/>
    <mergeCell ref="E90:I90"/>
    <mergeCell ref="E192:I192"/>
    <mergeCell ref="E238:I238"/>
    <mergeCell ref="E183:H183"/>
    <mergeCell ref="E191:H191"/>
    <mergeCell ref="A247:G247"/>
    <mergeCell ref="A256:G256"/>
    <mergeCell ref="A292:G292"/>
    <mergeCell ref="A322:G322"/>
    <mergeCell ref="A249:C249"/>
    <mergeCell ref="A192:C192"/>
    <mergeCell ref="A238:C238"/>
    <mergeCell ref="B191:C191"/>
    <mergeCell ref="A190:G190"/>
    <mergeCell ref="A253:C253"/>
    <mergeCell ref="E249:I249"/>
    <mergeCell ref="E253:I253"/>
    <mergeCell ref="B248:C248"/>
    <mergeCell ref="E248:H248"/>
    <mergeCell ref="B257:C257"/>
    <mergeCell ref="E257:H257"/>
    <mergeCell ref="B293:C293"/>
    <mergeCell ref="E293:H293"/>
    <mergeCell ref="A173:C173"/>
    <mergeCell ref="B183:C183"/>
    <mergeCell ref="A98:C98"/>
    <mergeCell ref="A100:C100"/>
    <mergeCell ref="A106:C106"/>
    <mergeCell ref="A108:C108"/>
    <mergeCell ref="A122:C122"/>
    <mergeCell ref="A131:G131"/>
    <mergeCell ref="A139:G139"/>
    <mergeCell ref="A142:G142"/>
    <mergeCell ref="A159:G159"/>
    <mergeCell ref="A182:G182"/>
    <mergeCell ref="E173:I173"/>
    <mergeCell ref="A69:C69"/>
    <mergeCell ref="A2:D2"/>
    <mergeCell ref="A3:D3"/>
    <mergeCell ref="A4:D4"/>
    <mergeCell ref="A88:G88"/>
    <mergeCell ref="B143:C143"/>
    <mergeCell ref="E143:H143"/>
    <mergeCell ref="B160:C160"/>
    <mergeCell ref="E160:H160"/>
    <mergeCell ref="A80:C80"/>
    <mergeCell ref="A86:C86"/>
    <mergeCell ref="A125:C125"/>
    <mergeCell ref="A90:C90"/>
    <mergeCell ref="E30:I30"/>
    <mergeCell ref="E36:I36"/>
    <mergeCell ref="E41:I41"/>
    <mergeCell ref="E48:I48"/>
    <mergeCell ref="E50:I50"/>
    <mergeCell ref="E59:I59"/>
    <mergeCell ref="E64:I64"/>
    <mergeCell ref="E69:I69"/>
    <mergeCell ref="E71:I71"/>
    <mergeCell ref="B58:C58"/>
    <mergeCell ref="E58:H58"/>
    <mergeCell ref="A1:C1"/>
    <mergeCell ref="A16:G16"/>
    <mergeCell ref="G5:H5"/>
    <mergeCell ref="B7:C7"/>
    <mergeCell ref="E7:H7"/>
    <mergeCell ref="A28:G28"/>
    <mergeCell ref="A57:G57"/>
    <mergeCell ref="A76:G76"/>
    <mergeCell ref="A5:D5"/>
    <mergeCell ref="B17:C17"/>
    <mergeCell ref="E17:H17"/>
    <mergeCell ref="A22:C22"/>
    <mergeCell ref="A24:C24"/>
    <mergeCell ref="E22:I22"/>
    <mergeCell ref="E24:I24"/>
    <mergeCell ref="B29:C29"/>
    <mergeCell ref="E29:H29"/>
    <mergeCell ref="A30:C30"/>
    <mergeCell ref="A36:C36"/>
    <mergeCell ref="A41:C41"/>
    <mergeCell ref="A48:C48"/>
    <mergeCell ref="A50:C50"/>
    <mergeCell ref="A59:C59"/>
    <mergeCell ref="A64:C64"/>
    <mergeCell ref="A538:G538"/>
    <mergeCell ref="A541:G541"/>
    <mergeCell ref="A345:G345"/>
    <mergeCell ref="A377:G377"/>
    <mergeCell ref="A458:G458"/>
    <mergeCell ref="A463:G463"/>
    <mergeCell ref="A493:G493"/>
    <mergeCell ref="A417:C417"/>
    <mergeCell ref="E417:I417"/>
    <mergeCell ref="A379:C379"/>
    <mergeCell ref="A384:C384"/>
    <mergeCell ref="A398:C398"/>
    <mergeCell ref="A416:C416"/>
    <mergeCell ref="A425:C425"/>
    <mergeCell ref="B464:C464"/>
    <mergeCell ref="E447:I447"/>
    <mergeCell ref="E465:I465"/>
    <mergeCell ref="E379:I379"/>
    <mergeCell ref="E384:I384"/>
    <mergeCell ref="E398:I398"/>
    <mergeCell ref="E416:I416"/>
    <mergeCell ref="E425:I425"/>
    <mergeCell ref="E459:H459"/>
    <mergeCell ref="E464:H464"/>
    <mergeCell ref="A447:C447"/>
    <mergeCell ref="A465:C465"/>
    <mergeCell ref="B459:C459"/>
    <mergeCell ref="G525:G537"/>
    <mergeCell ref="H525:H537"/>
    <mergeCell ref="I525:I537"/>
    <mergeCell ref="F525:F537"/>
    <mergeCell ref="E525:E537"/>
    <mergeCell ref="C525:C537"/>
    <mergeCell ref="B525:B537"/>
    <mergeCell ref="A526:A537"/>
    <mergeCell ref="E471:I471"/>
    <mergeCell ref="E475:I475"/>
    <mergeCell ref="E478:I478"/>
    <mergeCell ref="A478:C478"/>
    <mergeCell ref="A498:G498"/>
    <mergeCell ref="A512:G512"/>
  </mergeCells>
  <pageMargins left="0.62992125984251968" right="0.63" top="0.5" bottom="0.48" header="0.31496062992125984" footer="0.31496062992125984"/>
  <pageSetup paperSize="9" scale="64" fitToHeight="0" orientation="landscape" r:id="rId1"/>
  <ignoredErrors>
    <ignoredError sqref="A6:C6 B16:G16 E8 E15 A22 D18:E18 D21:E21 A24 C23 A28:G28 B25:E25 B26:E26 B27:E27 A36 D31:E31 D32:E32 D40:E40 C46:D46 A58:C58 D64 D60:E60 D61:E61 D69 D65:E65 D68:E68 D71 D70:E70 A76:G76 C72 C74:F74 C79:E79 D81:E81 D82:E82 A88:G88 C87 D98 B91:F91 B95:F95 D100 C99:E99 D106 B101:E101 B105:F105 D108 B107:F107 D122 B109:E109 B114:F120 B123:F123 B124:F124 B131:G131 B126 B128 A140:G140 B133 B134 B142:G142 D141:E141 A159:G159 D144:E144 B147:E147 B161:C161 C167 A183:C183 B174:E174 B176:E176 B188:E188 A190:G191 B193 B196 A248:G248 B239 C246:E246 D253 B250:F250 B252:F252 A256:G256 B254:F254 B255:F255 A292:G292 B258:E258 B260 A323:C323 B297:E297 A345:G346 B324:E324 B326:E326 A377:G377 B347:E347 B348:C348 D384 B380:F380 B383:F383 D398 B385:E385 B397 D416 B399:E399 B406 D425 B418:E418 B424:E424 D447 B426 B441 A458:G459 B448:E448 B453:E453 A463:G463 B460:E460 B461:E461 D471 B466 B470 D475 B472 B473 D478 B476 B477 D485 C479:E479 B480 B486:E486 B493:G493 B488 B492 A498:G498 A512:G512 B500:E500 B538:G538 E514:F514 B540:F540 D488:F488 B489 D489:E489 B490 D490:F490 B304:E304 D302:E302 B306:E306 D305:E305 B312:E312 D311:E311 B321:E321 E315 D331:E331 B457:E457 D454:E454 E495:F495 D496:F496 D497:F497 B508:E508 E505 E9 D10:E10 D11:E11 E12 E13 D14:E14 D19:E19 D20:E20 B484 B481 B482:E482 B363:B366 D35:E35 D33:E33 D63:E63 D62:E62 B85:E85 D83:E83 B138:C138 B136:F136 B153:E153 B148:E148 D172:E172 B189:E189 B210 B201:E201 B199:E200 B203:E203 B251:F251 B285:E285 B263:E263 B295:E295 B296:E296 D344:E344 D332:E332 B359 C350:E350 B351:E352 B381:F381 B467 D518:F518 B511:C511 B509:E509 B510:E510 D515:F515 D516:F516 B155 D169:E169 D170:E170 D171:E171 B181:E181 D177:E177 D178:E178 D327:E327 B376 D519:F519 D520:F520 D34:E34 C49 D43:E43 C44:E44 C45 C47 C54:E54 C53:E53 C51 D84:E84 B92:F92 B93:F93 B94:F94 D96:F96 E121:F121 D97:F97 B102:F103 B104:C104 B110:F110 B111:F111 B112:F112 B113:F113 C135 E135:F135 B137:F137 B145:E145 C146:E146 B149:E149 B150:E150 B151:E151 B152:E152 B162:E162 B163:C163 B164:E164 B165:E165 B166:E166 B175:E175 B179:E179 B180:E180 B185 B186:E186 B187:E187 B194:E194 B198 B197:E197 B204:E204 B205:E205 B231 B211:E211 B212:E212 B213:E213 B214:E214 B215:E215 B216:E216 B217:E217 B218:E218 B219:E219 B220:E220 B221:E221 B222:E222 B223:E223 B224:E224 B225:E225 B226:E226 B227:E227 B228:E228 B229:E229 B237:E237 B232:E232 B233:E233 B234:E234 B235:E235 B236:E236 C240:E240 C241:E241 C242:E242 C244:E244 C245:E245 B259:E259 B262:E262 B261:E261 B264:E264 B265:E265 B266:C266 B267:E267 B268:E268 B269:E269 B270:E270 B271:E271 B272:E272 B273:E273 B274:E274 B275:E275 B276:E276 B277:E277 B278:E278 B279:E279 B280:E280 B281:E281 B282:E282 B283:E283 B284:E284 B412 B410:E410 B303:E303 B316:E316 B317:E317 B318:E318 B319:E319 B320:E320 B325:E325 C353:E353 C354:E354 C349:E349 B362 B360:E360 B368:E368 B370:C370 B371:E371 B382:F382 B386:E386 B387:E387 B388:E388 B389:E389 B390:E390 B391:E391 C392:E392 B400:E400 B401:E401 B402:E402 B403:E403 B404:E404 B409:E409 B407:E407 B408:E408 B415:E415 B413:E413 B414:E414 A417 D417:E417 B419:E419 B420:E420 B421:E421 B422:E422 B423:E423 B449:E449 B450:E450 B451:E451 B452:E452 B506:E506 B507:E507 A7:B7 D7:E7 A17:B17 E17 E22 D24:E24 A30 A29 E29 D36 D78 D90 D192 D249 D379 D465 B127 B195 B206 B207 B208 B209 B230 D299:E299 D300:E300 D301:E301 D307:E307 D308:E308 D309:E309 D310:E310 D313:E313 E314 D328:E328 D329:E329 E330 D333:E333 D334:E334 D335:E335 D336:E336 D337:E337 D338:E338 D339:E339 D340:E340 D341:E341 D342:E342 E343 D355:E355 B356 B357 B358 B361 B372 B373 B374 B375 B393 B394 B395 B396 B405 B411 B427 B428 B429 B430 B431 B432 B433 B434 B435 B446 B444 B445 B436 B437 B438 B443 B442 B439 B440 B468 B469 B483 B491 D503:E503 D504:E504 D38:E38 D39:E39 C52:E52 D66:E66 D67:E67 B202:E202 E37 E42 E154 E155 C143:G143 E161 A160:C160 E160:G160 E163 E184 B182:G182 E185 B247:G247 E298 E294 E45 E51 C75:F75 E126:F126 E129:F129 E266 E370 A378:C378 E378:G378 E367 E348 B57:G57 E167 D168:E168 E183:G183 B322:G322 E426 A464:C464 E464:G464 D501:E501 D502:E502 E513:G513 E511 D517:F517 B539:G539 A293 C293:G293 E23 E47 E49 E72:F72 E73:F73 A77 C77:G77 E87:F87 A89:C89 E89:G89 A132:C132 E132:G132 E138:F138 B139:G139 E6:F6 C513 D128:F128 D127:F127 E104 E58:G58 A257:C257 E257:G257 E323:G323 A499:D499 F499:G499 A494:C494 F494:G494 D441:E441 D427:E427 D428:E428 D429:E429 D430:E430 D431:E431 D432:E432 D433:E433 D434:E434 D435:E435 D446:E446 D444:E444 D445:E445 D436:E436 D437:E437 D438:E438 D443:E443 D442:E442 D439:E439 D440:E440 D466:E466 D472:E472 D470:E470 D467:E467 D468:E468 D469:E469 D473:E473 D474:E474 D476:F476 D477:F477 D480:E480 D481:E481 D483:E483 D484:E484 D491:F491 D492:F492 D455:E455 D456:E456 D393:E393 D405:E405 D397:E397 D394:E394 D395:E395 D396:E396 D406:E406 D411:E411 D412:E412 D372:E372 D361:E361 D359:E359 D356:E356 D357:E357 D358:E358 D363:D366 D362:E362 D373:E373 D376:E376 D374:E374 D375:E375 D260:E260 D239:E239 D230:E230 D231:E231 D206:E206 D210:E210 D207:E207 D208:E208 D209:E209 D198:E198 D195:E195 D196:E196 D193:E193 D133:F133 D134:F134" numberStoredAsText="1"/>
  </ignoredErrors>
  <drawing r:id="rId2"/>
</worksheet>
</file>

<file path=xl/worksheets/sheet2.xml><?xml version="1.0" encoding="utf-8"?>
<worksheet xmlns="http://schemas.openxmlformats.org/spreadsheetml/2006/main" xmlns:r="http://schemas.openxmlformats.org/officeDocument/2006/relationships">
  <sheetPr>
    <pageSetUpPr fitToPage="1"/>
  </sheetPr>
  <dimension ref="A1:Z546"/>
  <sheetViews>
    <sheetView showGridLines="0" zoomScale="90" zoomScaleNormal="90" workbookViewId="0">
      <selection activeCell="A6" sqref="A6:I6"/>
    </sheetView>
  </sheetViews>
  <sheetFormatPr defaultRowHeight="15"/>
  <cols>
    <col min="1" max="1" width="7.7109375" style="91" customWidth="1"/>
    <col min="2" max="2" width="12.140625" style="91" hidden="1" customWidth="1"/>
    <col min="3" max="3" width="13.5703125" style="92" hidden="1" customWidth="1"/>
    <col min="4" max="4" width="81.140625" style="12" customWidth="1"/>
    <col min="5" max="5" width="8.7109375" style="91" hidden="1" customWidth="1"/>
    <col min="6" max="6" width="11.28515625" style="91" hidden="1" customWidth="1"/>
    <col min="7" max="7" width="16.140625" style="93" hidden="1" customWidth="1"/>
    <col min="8" max="8" width="18.85546875" style="94" hidden="1" customWidth="1"/>
    <col min="9" max="9" width="8.42578125" style="94" customWidth="1"/>
    <col min="10" max="10" width="22.5703125" style="94" customWidth="1"/>
    <col min="11" max="14" width="5.28515625" style="12" hidden="1" customWidth="1"/>
    <col min="15" max="15" width="6.140625" style="12" hidden="1" customWidth="1"/>
    <col min="16" max="16" width="5.28515625" style="12" hidden="1" customWidth="1"/>
    <col min="17" max="25" width="6.7109375" style="12" customWidth="1"/>
    <col min="26" max="26" width="15.7109375" style="12" customWidth="1"/>
    <col min="27" max="16384" width="9.140625" style="12"/>
  </cols>
  <sheetData>
    <row r="1" spans="1:26" ht="21">
      <c r="A1" s="1" t="s">
        <v>1246</v>
      </c>
      <c r="B1" s="2"/>
      <c r="C1" s="2"/>
      <c r="D1" s="3"/>
      <c r="E1" s="4"/>
      <c r="F1" s="5"/>
      <c r="G1" s="6"/>
      <c r="H1" s="7"/>
      <c r="I1" s="7"/>
      <c r="J1" s="8"/>
      <c r="K1" s="9"/>
      <c r="L1" s="10"/>
      <c r="M1" s="10"/>
      <c r="N1" s="10"/>
      <c r="O1" s="10"/>
      <c r="P1" s="10"/>
      <c r="Q1" s="10"/>
      <c r="R1" s="10"/>
      <c r="S1" s="10"/>
      <c r="T1" s="10"/>
      <c r="U1" s="10"/>
      <c r="V1" s="10"/>
      <c r="W1" s="10"/>
      <c r="X1" s="10"/>
      <c r="Y1" s="10"/>
      <c r="Z1" s="11"/>
    </row>
    <row r="2" spans="1:26" ht="21">
      <c r="A2" s="254" t="s">
        <v>1247</v>
      </c>
      <c r="B2" s="255"/>
      <c r="C2" s="255"/>
      <c r="D2" s="256"/>
      <c r="E2" s="257"/>
      <c r="F2" s="257"/>
      <c r="G2" s="101"/>
      <c r="H2" s="102"/>
      <c r="I2" s="102"/>
      <c r="J2" s="258"/>
      <c r="K2" s="13"/>
      <c r="L2" s="14"/>
      <c r="M2" s="14"/>
      <c r="N2" s="14"/>
      <c r="O2" s="14"/>
      <c r="P2" s="14"/>
      <c r="Q2" s="14"/>
      <c r="R2" s="14"/>
      <c r="S2" s="14"/>
      <c r="T2" s="14"/>
      <c r="U2" s="14"/>
      <c r="V2" s="14"/>
      <c r="W2" s="14"/>
      <c r="X2" s="14"/>
      <c r="Y2" s="14"/>
      <c r="Z2" s="15"/>
    </row>
    <row r="3" spans="1:26" ht="20.25" customHeight="1">
      <c r="A3" s="333" t="s">
        <v>1245</v>
      </c>
      <c r="B3" s="334"/>
      <c r="C3" s="334"/>
      <c r="D3" s="334"/>
      <c r="E3" s="334"/>
      <c r="F3" s="334"/>
      <c r="G3" s="334"/>
      <c r="H3" s="334"/>
      <c r="I3" s="334"/>
      <c r="J3" s="334"/>
      <c r="K3" s="13"/>
      <c r="L3" s="14"/>
      <c r="M3" s="14"/>
      <c r="N3" s="14"/>
      <c r="O3" s="14"/>
      <c r="P3" s="14"/>
      <c r="Q3" s="14"/>
      <c r="R3" s="14"/>
      <c r="S3" s="14"/>
      <c r="T3" s="14"/>
      <c r="U3" s="14"/>
      <c r="V3" s="14"/>
      <c r="W3" s="14"/>
      <c r="X3" s="14"/>
      <c r="Y3" s="14"/>
      <c r="Z3" s="15"/>
    </row>
    <row r="4" spans="1:26" ht="20.25" customHeight="1">
      <c r="A4" s="335" t="s">
        <v>1318</v>
      </c>
      <c r="B4" s="334"/>
      <c r="C4" s="334"/>
      <c r="D4" s="334"/>
      <c r="E4" s="334"/>
      <c r="F4" s="334"/>
      <c r="G4" s="334"/>
      <c r="H4" s="334"/>
      <c r="I4" s="334"/>
      <c r="J4" s="334"/>
      <c r="K4" s="13"/>
      <c r="L4" s="14"/>
      <c r="M4" s="14"/>
      <c r="N4" s="14"/>
      <c r="O4" s="14"/>
      <c r="P4" s="14"/>
      <c r="Q4" s="14"/>
      <c r="R4" s="14"/>
      <c r="S4" s="14"/>
      <c r="T4" s="14"/>
      <c r="U4" s="14"/>
      <c r="V4" s="14"/>
      <c r="W4" s="14"/>
      <c r="X4" s="14"/>
      <c r="Y4" s="14"/>
      <c r="Z4" s="15"/>
    </row>
    <row r="5" spans="1:26" ht="20.25" customHeight="1" thickBot="1">
      <c r="A5" s="336" t="s">
        <v>1264</v>
      </c>
      <c r="B5" s="337"/>
      <c r="C5" s="337"/>
      <c r="D5" s="337"/>
      <c r="E5" s="337"/>
      <c r="F5" s="337"/>
      <c r="G5" s="337"/>
      <c r="H5" s="337"/>
      <c r="I5" s="337"/>
      <c r="J5" s="337"/>
      <c r="K5" s="16"/>
      <c r="L5" s="17"/>
      <c r="M5" s="17"/>
      <c r="N5" s="17"/>
      <c r="O5" s="17"/>
      <c r="P5" s="17"/>
      <c r="Q5" s="17"/>
      <c r="R5" s="17"/>
      <c r="S5" s="17"/>
      <c r="T5" s="17"/>
      <c r="U5" s="17"/>
      <c r="V5" s="17"/>
      <c r="W5" s="17"/>
      <c r="X5" s="17"/>
      <c r="Y5" s="17"/>
      <c r="Z5" s="18"/>
    </row>
    <row r="6" spans="1:26" ht="24.75" customHeight="1" thickBot="1">
      <c r="A6" s="338" t="s">
        <v>1255</v>
      </c>
      <c r="B6" s="339"/>
      <c r="C6" s="339"/>
      <c r="D6" s="339"/>
      <c r="E6" s="339"/>
      <c r="F6" s="339"/>
      <c r="G6" s="339"/>
      <c r="H6" s="339"/>
      <c r="I6" s="340"/>
      <c r="J6" s="19">
        <v>1155787.43</v>
      </c>
      <c r="K6" s="341">
        <v>2018</v>
      </c>
      <c r="L6" s="342"/>
      <c r="M6" s="342"/>
      <c r="N6" s="342"/>
      <c r="O6" s="342"/>
      <c r="P6" s="342"/>
      <c r="Q6" s="343">
        <v>2019</v>
      </c>
      <c r="R6" s="344"/>
      <c r="S6" s="344"/>
      <c r="T6" s="344"/>
      <c r="U6" s="344"/>
      <c r="V6" s="344"/>
      <c r="W6" s="344"/>
      <c r="X6" s="344"/>
      <c r="Y6" s="344"/>
      <c r="Z6" s="345"/>
    </row>
    <row r="7" spans="1:26" ht="20.25" customHeight="1" thickBot="1">
      <c r="A7" s="20" t="s">
        <v>2</v>
      </c>
      <c r="B7" s="21" t="s">
        <v>3</v>
      </c>
      <c r="C7" s="22" t="s">
        <v>4</v>
      </c>
      <c r="D7" s="21" t="s">
        <v>5</v>
      </c>
      <c r="E7" s="21" t="s">
        <v>6</v>
      </c>
      <c r="F7" s="23" t="s">
        <v>817</v>
      </c>
      <c r="G7" s="23" t="s">
        <v>1252</v>
      </c>
      <c r="H7" s="24" t="s">
        <v>1253</v>
      </c>
      <c r="I7" s="25" t="s">
        <v>1254</v>
      </c>
      <c r="J7" s="26" t="s">
        <v>7</v>
      </c>
      <c r="K7" s="27">
        <v>1</v>
      </c>
      <c r="L7" s="28">
        <v>2</v>
      </c>
      <c r="M7" s="28">
        <v>3</v>
      </c>
      <c r="N7" s="28">
        <v>4</v>
      </c>
      <c r="O7" s="28">
        <v>5</v>
      </c>
      <c r="P7" s="28">
        <v>6</v>
      </c>
      <c r="Q7" s="27">
        <v>1</v>
      </c>
      <c r="R7" s="28">
        <v>2</v>
      </c>
      <c r="S7" s="28">
        <v>3</v>
      </c>
      <c r="T7" s="28">
        <v>4</v>
      </c>
      <c r="U7" s="28">
        <v>5</v>
      </c>
      <c r="V7" s="28">
        <v>6</v>
      </c>
      <c r="W7" s="28">
        <v>7</v>
      </c>
      <c r="X7" s="28">
        <v>8</v>
      </c>
      <c r="Y7" s="28">
        <v>9</v>
      </c>
      <c r="Z7" s="246" t="s">
        <v>1321</v>
      </c>
    </row>
    <row r="8" spans="1:26" ht="21.75" customHeight="1" thickBot="1">
      <c r="A8" s="29">
        <v>1</v>
      </c>
      <c r="B8" s="313"/>
      <c r="C8" s="314"/>
      <c r="D8" s="30" t="s">
        <v>8</v>
      </c>
      <c r="E8" s="313"/>
      <c r="F8" s="315"/>
      <c r="G8" s="315"/>
      <c r="H8" s="314"/>
      <c r="I8" s="248">
        <f>J8/J6</f>
        <v>7.494068351305741E-3</v>
      </c>
      <c r="J8" s="31">
        <f>'Orçamento - Proinfância - FNDE'!I7</f>
        <v>8661.5499999999993</v>
      </c>
      <c r="K8" s="32"/>
      <c r="L8" s="33"/>
      <c r="M8" s="34"/>
      <c r="N8" s="34"/>
      <c r="O8" s="34"/>
      <c r="P8" s="35"/>
      <c r="Q8" s="239"/>
      <c r="R8" s="310" t="s">
        <v>1319</v>
      </c>
      <c r="S8" s="240">
        <v>1</v>
      </c>
      <c r="T8" s="240"/>
      <c r="U8" s="240"/>
      <c r="V8" s="240"/>
      <c r="W8" s="240"/>
      <c r="X8" s="240"/>
      <c r="Y8" s="240"/>
      <c r="Z8" s="241">
        <f>S8+T8+U8+V8+W8+X8+Y8</f>
        <v>1</v>
      </c>
    </row>
    <row r="9" spans="1:26" ht="15.75" hidden="1" customHeight="1">
      <c r="A9" s="36" t="s">
        <v>818</v>
      </c>
      <c r="B9" s="37" t="s">
        <v>9</v>
      </c>
      <c r="C9" s="38" t="s">
        <v>10</v>
      </c>
      <c r="D9" s="39" t="s">
        <v>11</v>
      </c>
      <c r="E9" s="37" t="s">
        <v>12</v>
      </c>
      <c r="F9" s="37" t="s">
        <v>13</v>
      </c>
      <c r="G9" s="40">
        <v>328.5</v>
      </c>
      <c r="H9" s="40">
        <f t="shared" ref="H9:H16" si="0">G9*$F$6+G9</f>
        <v>328.5</v>
      </c>
      <c r="I9" s="41"/>
      <c r="J9" s="42">
        <f>F9*H9</f>
        <v>1971</v>
      </c>
      <c r="K9" s="43"/>
      <c r="L9" s="44"/>
      <c r="M9" s="44"/>
      <c r="N9" s="44"/>
      <c r="O9" s="44"/>
      <c r="P9" s="45"/>
      <c r="Q9" s="237"/>
      <c r="R9" s="311"/>
      <c r="S9" s="238"/>
      <c r="T9" s="238"/>
      <c r="U9" s="238"/>
      <c r="V9" s="238"/>
      <c r="W9" s="238"/>
      <c r="X9" s="238"/>
      <c r="Y9" s="238"/>
      <c r="Z9" s="241">
        <f t="shared" ref="Z9:Z72" si="1">S9+T9+U9+V9+W9+X9+Y9</f>
        <v>0</v>
      </c>
    </row>
    <row r="10" spans="1:26" ht="15.75" hidden="1" customHeight="1">
      <c r="A10" s="36" t="s">
        <v>819</v>
      </c>
      <c r="B10" s="37" t="s">
        <v>14</v>
      </c>
      <c r="C10" s="38" t="s">
        <v>15</v>
      </c>
      <c r="D10" s="39" t="s">
        <v>16</v>
      </c>
      <c r="E10" s="37" t="s">
        <v>0</v>
      </c>
      <c r="F10" s="37" t="s">
        <v>1</v>
      </c>
      <c r="G10" s="40">
        <v>878.32</v>
      </c>
      <c r="H10" s="40">
        <f t="shared" si="0"/>
        <v>878.32</v>
      </c>
      <c r="I10" s="41"/>
      <c r="J10" s="42">
        <f t="shared" ref="J10:J16" si="2">F10*H10</f>
        <v>878.32</v>
      </c>
      <c r="K10" s="43"/>
      <c r="L10" s="44"/>
      <c r="M10" s="44"/>
      <c r="N10" s="44"/>
      <c r="O10" s="44"/>
      <c r="P10" s="45"/>
      <c r="Q10" s="237"/>
      <c r="R10" s="311"/>
      <c r="S10" s="238"/>
      <c r="T10" s="238"/>
      <c r="U10" s="238"/>
      <c r="V10" s="238"/>
      <c r="W10" s="238"/>
      <c r="X10" s="238"/>
      <c r="Y10" s="238"/>
      <c r="Z10" s="241">
        <f t="shared" si="1"/>
        <v>0</v>
      </c>
    </row>
    <row r="11" spans="1:26" ht="15.75" hidden="1" customHeight="1">
      <c r="A11" s="36" t="s">
        <v>820</v>
      </c>
      <c r="B11" s="37" t="s">
        <v>17</v>
      </c>
      <c r="C11" s="38" t="s">
        <v>10</v>
      </c>
      <c r="D11" s="39" t="s">
        <v>18</v>
      </c>
      <c r="E11" s="37" t="s">
        <v>0</v>
      </c>
      <c r="F11" s="37" t="s">
        <v>1</v>
      </c>
      <c r="G11" s="40">
        <v>1343.41</v>
      </c>
      <c r="H11" s="40">
        <f t="shared" si="0"/>
        <v>1343.41</v>
      </c>
      <c r="I11" s="41"/>
      <c r="J11" s="42">
        <f t="shared" si="2"/>
        <v>1343.41</v>
      </c>
      <c r="K11" s="43"/>
      <c r="L11" s="44"/>
      <c r="M11" s="44"/>
      <c r="N11" s="44"/>
      <c r="O11" s="44"/>
      <c r="P11" s="45"/>
      <c r="Q11" s="237"/>
      <c r="R11" s="311"/>
      <c r="S11" s="238"/>
      <c r="T11" s="238"/>
      <c r="U11" s="238"/>
      <c r="V11" s="238"/>
      <c r="W11" s="238"/>
      <c r="X11" s="238"/>
      <c r="Y11" s="238"/>
      <c r="Z11" s="241">
        <f t="shared" si="1"/>
        <v>0</v>
      </c>
    </row>
    <row r="12" spans="1:26" ht="15.75" hidden="1" customHeight="1">
      <c r="A12" s="36" t="s">
        <v>821</v>
      </c>
      <c r="B12" s="37" t="s">
        <v>19</v>
      </c>
      <c r="C12" s="38" t="s">
        <v>15</v>
      </c>
      <c r="D12" s="39" t="s">
        <v>20</v>
      </c>
      <c r="E12" s="37" t="s">
        <v>0</v>
      </c>
      <c r="F12" s="37" t="s">
        <v>1</v>
      </c>
      <c r="G12" s="40">
        <v>206</v>
      </c>
      <c r="H12" s="40">
        <f t="shared" si="0"/>
        <v>206</v>
      </c>
      <c r="I12" s="41"/>
      <c r="J12" s="42">
        <f t="shared" si="2"/>
        <v>206</v>
      </c>
      <c r="K12" s="43"/>
      <c r="L12" s="44"/>
      <c r="M12" s="44"/>
      <c r="N12" s="44"/>
      <c r="O12" s="44"/>
      <c r="P12" s="45"/>
      <c r="Q12" s="237"/>
      <c r="R12" s="311"/>
      <c r="S12" s="238"/>
      <c r="T12" s="238"/>
      <c r="U12" s="238"/>
      <c r="V12" s="238"/>
      <c r="W12" s="238"/>
      <c r="X12" s="238"/>
      <c r="Y12" s="238"/>
      <c r="Z12" s="241">
        <f t="shared" si="1"/>
        <v>0</v>
      </c>
    </row>
    <row r="13" spans="1:26" ht="15.75" hidden="1" customHeight="1">
      <c r="A13" s="36" t="s">
        <v>822</v>
      </c>
      <c r="B13" s="37" t="s">
        <v>21</v>
      </c>
      <c r="C13" s="38" t="s">
        <v>10</v>
      </c>
      <c r="D13" s="39" t="s">
        <v>22</v>
      </c>
      <c r="E13" s="37" t="s">
        <v>12</v>
      </c>
      <c r="F13" s="37" t="s">
        <v>23</v>
      </c>
      <c r="G13" s="40">
        <v>275.69</v>
      </c>
      <c r="H13" s="40">
        <f t="shared" si="0"/>
        <v>275.69</v>
      </c>
      <c r="I13" s="41"/>
      <c r="J13" s="42">
        <f t="shared" si="2"/>
        <v>11027.6</v>
      </c>
      <c r="K13" s="43"/>
      <c r="L13" s="44"/>
      <c r="M13" s="44"/>
      <c r="N13" s="44"/>
      <c r="O13" s="44"/>
      <c r="P13" s="45"/>
      <c r="Q13" s="237"/>
      <c r="R13" s="311"/>
      <c r="S13" s="238"/>
      <c r="T13" s="238"/>
      <c r="U13" s="238"/>
      <c r="V13" s="238"/>
      <c r="W13" s="238"/>
      <c r="X13" s="238"/>
      <c r="Y13" s="238"/>
      <c r="Z13" s="241">
        <f t="shared" si="1"/>
        <v>0</v>
      </c>
    </row>
    <row r="14" spans="1:26" ht="15.75" hidden="1" customHeight="1">
      <c r="A14" s="36" t="s">
        <v>823</v>
      </c>
      <c r="B14" s="37" t="s">
        <v>24</v>
      </c>
      <c r="C14" s="38" t="s">
        <v>10</v>
      </c>
      <c r="D14" s="39" t="s">
        <v>25</v>
      </c>
      <c r="E14" s="37" t="s">
        <v>12</v>
      </c>
      <c r="F14" s="37" t="s">
        <v>26</v>
      </c>
      <c r="G14" s="40">
        <v>3.28</v>
      </c>
      <c r="H14" s="40">
        <f t="shared" si="0"/>
        <v>3.28</v>
      </c>
      <c r="I14" s="41"/>
      <c r="J14" s="42">
        <f t="shared" si="2"/>
        <v>2920.2824000000001</v>
      </c>
      <c r="K14" s="43"/>
      <c r="L14" s="44"/>
      <c r="M14" s="44"/>
      <c r="N14" s="44"/>
      <c r="O14" s="44"/>
      <c r="P14" s="45"/>
      <c r="Q14" s="237"/>
      <c r="R14" s="311"/>
      <c r="S14" s="238"/>
      <c r="T14" s="238"/>
      <c r="U14" s="238"/>
      <c r="V14" s="238"/>
      <c r="W14" s="238"/>
      <c r="X14" s="238"/>
      <c r="Y14" s="238"/>
      <c r="Z14" s="241">
        <f t="shared" si="1"/>
        <v>0</v>
      </c>
    </row>
    <row r="15" spans="1:26" ht="15.75" hidden="1" customHeight="1">
      <c r="A15" s="36" t="s">
        <v>824</v>
      </c>
      <c r="B15" s="37" t="s">
        <v>27</v>
      </c>
      <c r="C15" s="38" t="s">
        <v>15</v>
      </c>
      <c r="D15" s="39" t="s">
        <v>28</v>
      </c>
      <c r="E15" s="37" t="s">
        <v>29</v>
      </c>
      <c r="F15" s="37" t="s">
        <v>30</v>
      </c>
      <c r="G15" s="40">
        <v>50.57</v>
      </c>
      <c r="H15" s="40">
        <f t="shared" si="0"/>
        <v>50.57</v>
      </c>
      <c r="I15" s="41"/>
      <c r="J15" s="42">
        <f t="shared" si="2"/>
        <v>1769.95</v>
      </c>
      <c r="K15" s="43"/>
      <c r="L15" s="44"/>
      <c r="M15" s="44"/>
      <c r="N15" s="44"/>
      <c r="O15" s="44"/>
      <c r="P15" s="45"/>
      <c r="Q15" s="237"/>
      <c r="R15" s="311"/>
      <c r="S15" s="238"/>
      <c r="T15" s="238"/>
      <c r="U15" s="238"/>
      <c r="V15" s="238"/>
      <c r="W15" s="238"/>
      <c r="X15" s="238"/>
      <c r="Y15" s="238"/>
      <c r="Z15" s="241">
        <f t="shared" si="1"/>
        <v>0</v>
      </c>
    </row>
    <row r="16" spans="1:26" ht="15.75" hidden="1" customHeight="1">
      <c r="A16" s="36" t="s">
        <v>825</v>
      </c>
      <c r="B16" s="37" t="s">
        <v>31</v>
      </c>
      <c r="C16" s="38" t="s">
        <v>10</v>
      </c>
      <c r="D16" s="39" t="s">
        <v>32</v>
      </c>
      <c r="E16" s="37" t="s">
        <v>12</v>
      </c>
      <c r="F16" s="37" t="s">
        <v>33</v>
      </c>
      <c r="G16" s="40">
        <v>39.51</v>
      </c>
      <c r="H16" s="40">
        <f t="shared" si="0"/>
        <v>39.51</v>
      </c>
      <c r="I16" s="41"/>
      <c r="J16" s="42">
        <f t="shared" si="2"/>
        <v>2765.7</v>
      </c>
      <c r="K16" s="43"/>
      <c r="L16" s="44"/>
      <c r="M16" s="44"/>
      <c r="N16" s="44"/>
      <c r="O16" s="44"/>
      <c r="P16" s="45"/>
      <c r="Q16" s="237"/>
      <c r="R16" s="311"/>
      <c r="S16" s="238"/>
      <c r="T16" s="238"/>
      <c r="U16" s="238"/>
      <c r="V16" s="238"/>
      <c r="W16" s="238"/>
      <c r="X16" s="238"/>
      <c r="Y16" s="238"/>
      <c r="Z16" s="241">
        <f t="shared" si="1"/>
        <v>0</v>
      </c>
    </row>
    <row r="17" spans="1:26" ht="15.75" hidden="1" customHeight="1">
      <c r="A17" s="316" t="s">
        <v>34</v>
      </c>
      <c r="B17" s="317"/>
      <c r="C17" s="317"/>
      <c r="D17" s="317"/>
      <c r="E17" s="317"/>
      <c r="F17" s="317"/>
      <c r="G17" s="317"/>
      <c r="H17" s="46">
        <f>J17/$J$6</f>
        <v>1.9797985171027516E-2</v>
      </c>
      <c r="I17" s="47"/>
      <c r="J17" s="48">
        <f>SUM(J9:J16)</f>
        <v>22882.262400000003</v>
      </c>
      <c r="K17" s="43"/>
      <c r="L17" s="44"/>
      <c r="M17" s="44"/>
      <c r="N17" s="44"/>
      <c r="O17" s="44"/>
      <c r="P17" s="45"/>
      <c r="Q17" s="237"/>
      <c r="R17" s="311"/>
      <c r="S17" s="238"/>
      <c r="T17" s="238"/>
      <c r="U17" s="238"/>
      <c r="V17" s="238"/>
      <c r="W17" s="238"/>
      <c r="X17" s="238"/>
      <c r="Y17" s="238"/>
      <c r="Z17" s="241">
        <f t="shared" si="1"/>
        <v>0</v>
      </c>
    </row>
    <row r="18" spans="1:26" ht="21.75" customHeight="1" thickBot="1">
      <c r="A18" s="49">
        <v>2</v>
      </c>
      <c r="B18" s="313"/>
      <c r="C18" s="314"/>
      <c r="D18" s="30" t="s">
        <v>35</v>
      </c>
      <c r="E18" s="313"/>
      <c r="F18" s="315"/>
      <c r="G18" s="315"/>
      <c r="H18" s="314"/>
      <c r="I18" s="248">
        <f>J18/J6</f>
        <v>6.5446031023196028E-4</v>
      </c>
      <c r="J18" s="48">
        <f>'Orçamento - Proinfância - FNDE'!I17</f>
        <v>756.41700000000003</v>
      </c>
      <c r="K18" s="43"/>
      <c r="L18" s="50"/>
      <c r="M18" s="50"/>
      <c r="N18" s="50"/>
      <c r="O18" s="44"/>
      <c r="P18" s="45"/>
      <c r="Q18" s="237"/>
      <c r="R18" s="311"/>
      <c r="S18" s="238">
        <v>1</v>
      </c>
      <c r="T18" s="238"/>
      <c r="U18" s="238"/>
      <c r="V18" s="238"/>
      <c r="W18" s="238"/>
      <c r="X18" s="238"/>
      <c r="Y18" s="238"/>
      <c r="Z18" s="241">
        <f t="shared" si="1"/>
        <v>1</v>
      </c>
    </row>
    <row r="19" spans="1:26" ht="15.75" hidden="1" customHeight="1">
      <c r="A19" s="36" t="s">
        <v>826</v>
      </c>
      <c r="B19" s="37">
        <v>79488</v>
      </c>
      <c r="C19" s="38" t="s">
        <v>10</v>
      </c>
      <c r="D19" s="39" t="s">
        <v>36</v>
      </c>
      <c r="E19" s="37" t="s">
        <v>37</v>
      </c>
      <c r="F19" s="37" t="s">
        <v>38</v>
      </c>
      <c r="G19" s="40">
        <v>5.77</v>
      </c>
      <c r="H19" s="40">
        <f>G19*$F$6+G19</f>
        <v>5.77</v>
      </c>
      <c r="I19" s="41"/>
      <c r="J19" s="42">
        <f>F19*H19</f>
        <v>994.45949999999993</v>
      </c>
      <c r="K19" s="43"/>
      <c r="L19" s="44"/>
      <c r="M19" s="44"/>
      <c r="N19" s="44"/>
      <c r="O19" s="44"/>
      <c r="P19" s="45"/>
      <c r="Q19" s="237"/>
      <c r="R19" s="311"/>
      <c r="S19" s="238"/>
      <c r="T19" s="238"/>
      <c r="U19" s="238"/>
      <c r="V19" s="238"/>
      <c r="W19" s="238"/>
      <c r="X19" s="238"/>
      <c r="Y19" s="238"/>
      <c r="Z19" s="241">
        <f t="shared" si="1"/>
        <v>0</v>
      </c>
    </row>
    <row r="20" spans="1:26" ht="15.75" hidden="1" customHeight="1">
      <c r="A20" s="36" t="s">
        <v>827</v>
      </c>
      <c r="B20" s="37" t="s">
        <v>39</v>
      </c>
      <c r="C20" s="38" t="s">
        <v>10</v>
      </c>
      <c r="D20" s="39" t="s">
        <v>40</v>
      </c>
      <c r="E20" s="37" t="s">
        <v>37</v>
      </c>
      <c r="F20" s="37" t="s">
        <v>41</v>
      </c>
      <c r="G20" s="40">
        <v>23.56</v>
      </c>
      <c r="H20" s="40">
        <f>G20*$F$6+G20</f>
        <v>23.56</v>
      </c>
      <c r="I20" s="41"/>
      <c r="J20" s="42">
        <f>F20*H20</f>
        <v>2303.2256000000002</v>
      </c>
      <c r="K20" s="43"/>
      <c r="L20" s="44"/>
      <c r="M20" s="44"/>
      <c r="N20" s="44"/>
      <c r="O20" s="44"/>
      <c r="P20" s="45"/>
      <c r="Q20" s="237"/>
      <c r="R20" s="311"/>
      <c r="S20" s="238"/>
      <c r="T20" s="238"/>
      <c r="U20" s="238"/>
      <c r="V20" s="238"/>
      <c r="W20" s="238"/>
      <c r="X20" s="238"/>
      <c r="Y20" s="238"/>
      <c r="Z20" s="241">
        <f t="shared" si="1"/>
        <v>0</v>
      </c>
    </row>
    <row r="21" spans="1:26" ht="15.75" hidden="1" customHeight="1">
      <c r="A21" s="36" t="s">
        <v>828</v>
      </c>
      <c r="B21" s="37" t="s">
        <v>42</v>
      </c>
      <c r="C21" s="38" t="s">
        <v>10</v>
      </c>
      <c r="D21" s="39" t="s">
        <v>43</v>
      </c>
      <c r="E21" s="37" t="s">
        <v>12</v>
      </c>
      <c r="F21" s="37" t="s">
        <v>44</v>
      </c>
      <c r="G21" s="40">
        <v>10.56</v>
      </c>
      <c r="H21" s="40">
        <f>G21*$F$6+G21</f>
        <v>10.56</v>
      </c>
      <c r="I21" s="41"/>
      <c r="J21" s="42">
        <f>F21*H21</f>
        <v>2049.1680000000001</v>
      </c>
      <c r="K21" s="43"/>
      <c r="L21" s="44"/>
      <c r="M21" s="44"/>
      <c r="N21" s="44"/>
      <c r="O21" s="44"/>
      <c r="P21" s="45"/>
      <c r="Q21" s="237"/>
      <c r="R21" s="311"/>
      <c r="S21" s="238"/>
      <c r="T21" s="238"/>
      <c r="U21" s="238"/>
      <c r="V21" s="238"/>
      <c r="W21" s="238"/>
      <c r="X21" s="238"/>
      <c r="Y21" s="238"/>
      <c r="Z21" s="241">
        <f t="shared" si="1"/>
        <v>0</v>
      </c>
    </row>
    <row r="22" spans="1:26" ht="15.75" hidden="1" customHeight="1">
      <c r="A22" s="36" t="s">
        <v>829</v>
      </c>
      <c r="B22" s="37">
        <v>79490</v>
      </c>
      <c r="C22" s="38" t="s">
        <v>10</v>
      </c>
      <c r="D22" s="39" t="s">
        <v>45</v>
      </c>
      <c r="E22" s="37" t="s">
        <v>37</v>
      </c>
      <c r="F22" s="37" t="s">
        <v>46</v>
      </c>
      <c r="G22" s="40">
        <v>1.55</v>
      </c>
      <c r="H22" s="40">
        <f>G22*$F$6+G22</f>
        <v>1.55</v>
      </c>
      <c r="I22" s="41"/>
      <c r="J22" s="42">
        <f>F22*H22</f>
        <v>103.40049999999999</v>
      </c>
      <c r="K22" s="43"/>
      <c r="L22" s="44"/>
      <c r="M22" s="44"/>
      <c r="N22" s="44"/>
      <c r="O22" s="44"/>
      <c r="P22" s="45"/>
      <c r="Q22" s="237"/>
      <c r="R22" s="311"/>
      <c r="S22" s="238"/>
      <c r="T22" s="238"/>
      <c r="U22" s="238"/>
      <c r="V22" s="238"/>
      <c r="W22" s="238"/>
      <c r="X22" s="238"/>
      <c r="Y22" s="238"/>
      <c r="Z22" s="241">
        <f t="shared" si="1"/>
        <v>0</v>
      </c>
    </row>
    <row r="23" spans="1:26" ht="15.75" hidden="1" customHeight="1">
      <c r="A23" s="318"/>
      <c r="B23" s="319"/>
      <c r="C23" s="320"/>
      <c r="D23" s="51" t="s">
        <v>47</v>
      </c>
      <c r="E23" s="321"/>
      <c r="F23" s="319"/>
      <c r="G23" s="319"/>
      <c r="H23" s="319"/>
      <c r="I23" s="319"/>
      <c r="J23" s="322"/>
      <c r="K23" s="43"/>
      <c r="L23" s="44"/>
      <c r="M23" s="44"/>
      <c r="N23" s="44"/>
      <c r="O23" s="44"/>
      <c r="P23" s="45"/>
      <c r="Q23" s="237"/>
      <c r="R23" s="311"/>
      <c r="S23" s="238"/>
      <c r="T23" s="238"/>
      <c r="U23" s="238"/>
      <c r="V23" s="238"/>
      <c r="W23" s="238"/>
      <c r="X23" s="238"/>
      <c r="Y23" s="238"/>
      <c r="Z23" s="241">
        <f t="shared" si="1"/>
        <v>0</v>
      </c>
    </row>
    <row r="24" spans="1:26" ht="15.75" hidden="1" customHeight="1">
      <c r="A24" s="36" t="s">
        <v>830</v>
      </c>
      <c r="B24" s="37" t="s">
        <v>39</v>
      </c>
      <c r="C24" s="38" t="s">
        <v>10</v>
      </c>
      <c r="D24" s="39" t="s">
        <v>40</v>
      </c>
      <c r="E24" s="37" t="s">
        <v>37</v>
      </c>
      <c r="F24" s="37" t="s">
        <v>48</v>
      </c>
      <c r="G24" s="40">
        <v>23.56</v>
      </c>
      <c r="H24" s="40">
        <f>G24*$F$6+G24</f>
        <v>23.56</v>
      </c>
      <c r="I24" s="41"/>
      <c r="J24" s="42">
        <f>F24*H24</f>
        <v>368.00719999999995</v>
      </c>
      <c r="K24" s="43"/>
      <c r="L24" s="44"/>
      <c r="M24" s="44"/>
      <c r="N24" s="44"/>
      <c r="O24" s="44"/>
      <c r="P24" s="45"/>
      <c r="Q24" s="237"/>
      <c r="R24" s="311"/>
      <c r="S24" s="238"/>
      <c r="T24" s="238"/>
      <c r="U24" s="238"/>
      <c r="V24" s="238"/>
      <c r="W24" s="238"/>
      <c r="X24" s="238"/>
      <c r="Y24" s="238"/>
      <c r="Z24" s="241">
        <f t="shared" si="1"/>
        <v>0</v>
      </c>
    </row>
    <row r="25" spans="1:26" ht="15.75" hidden="1" customHeight="1">
      <c r="A25" s="36" t="s">
        <v>831</v>
      </c>
      <c r="B25" s="37" t="s">
        <v>42</v>
      </c>
      <c r="C25" s="38" t="s">
        <v>10</v>
      </c>
      <c r="D25" s="39" t="s">
        <v>43</v>
      </c>
      <c r="E25" s="37" t="s">
        <v>12</v>
      </c>
      <c r="F25" s="37" t="s">
        <v>49</v>
      </c>
      <c r="G25" s="40">
        <v>10.56</v>
      </c>
      <c r="H25" s="40">
        <f>G25*$F$6+G25</f>
        <v>10.56</v>
      </c>
      <c r="I25" s="41"/>
      <c r="J25" s="42">
        <f>F25*H25</f>
        <v>292.61760000000004</v>
      </c>
      <c r="K25" s="43"/>
      <c r="L25" s="44"/>
      <c r="M25" s="44"/>
      <c r="N25" s="44"/>
      <c r="O25" s="44"/>
      <c r="P25" s="45"/>
      <c r="Q25" s="237"/>
      <c r="R25" s="311"/>
      <c r="S25" s="238"/>
      <c r="T25" s="238"/>
      <c r="U25" s="238"/>
      <c r="V25" s="238"/>
      <c r="W25" s="238"/>
      <c r="X25" s="238"/>
      <c r="Y25" s="238"/>
      <c r="Z25" s="241">
        <f t="shared" si="1"/>
        <v>0</v>
      </c>
    </row>
    <row r="26" spans="1:26" ht="15.75" hidden="1" customHeight="1">
      <c r="A26" s="36" t="s">
        <v>832</v>
      </c>
      <c r="B26" s="37">
        <v>79490</v>
      </c>
      <c r="C26" s="38" t="s">
        <v>10</v>
      </c>
      <c r="D26" s="39" t="s">
        <v>45</v>
      </c>
      <c r="E26" s="37" t="s">
        <v>37</v>
      </c>
      <c r="F26" s="37" t="s">
        <v>50</v>
      </c>
      <c r="G26" s="40">
        <v>1.55</v>
      </c>
      <c r="H26" s="40">
        <f>G26*$F$6+G26</f>
        <v>1.55</v>
      </c>
      <c r="I26" s="41"/>
      <c r="J26" s="42">
        <f>F26*H26</f>
        <v>14.26</v>
      </c>
      <c r="K26" s="43"/>
      <c r="L26" s="44"/>
      <c r="M26" s="44"/>
      <c r="N26" s="44"/>
      <c r="O26" s="44"/>
      <c r="P26" s="45"/>
      <c r="Q26" s="237"/>
      <c r="R26" s="311"/>
      <c r="S26" s="238"/>
      <c r="T26" s="238"/>
      <c r="U26" s="238"/>
      <c r="V26" s="238"/>
      <c r="W26" s="238"/>
      <c r="X26" s="238"/>
      <c r="Y26" s="238"/>
      <c r="Z26" s="241">
        <f t="shared" si="1"/>
        <v>0</v>
      </c>
    </row>
    <row r="27" spans="1:26" ht="15.75" hidden="1" customHeight="1">
      <c r="A27" s="318"/>
      <c r="B27" s="319"/>
      <c r="C27" s="320"/>
      <c r="D27" s="51" t="s">
        <v>51</v>
      </c>
      <c r="E27" s="321"/>
      <c r="F27" s="319"/>
      <c r="G27" s="319"/>
      <c r="H27" s="319"/>
      <c r="I27" s="319"/>
      <c r="J27" s="322"/>
      <c r="K27" s="43"/>
      <c r="L27" s="44"/>
      <c r="M27" s="44"/>
      <c r="N27" s="44"/>
      <c r="O27" s="44"/>
      <c r="P27" s="45"/>
      <c r="Q27" s="237"/>
      <c r="R27" s="311"/>
      <c r="S27" s="238"/>
      <c r="T27" s="238"/>
      <c r="U27" s="238"/>
      <c r="V27" s="238"/>
      <c r="W27" s="238"/>
      <c r="X27" s="238"/>
      <c r="Y27" s="238"/>
      <c r="Z27" s="241">
        <f t="shared" si="1"/>
        <v>0</v>
      </c>
    </row>
    <row r="28" spans="1:26" ht="15.75" hidden="1" customHeight="1">
      <c r="A28" s="36" t="s">
        <v>833</v>
      </c>
      <c r="B28" s="37" t="s">
        <v>39</v>
      </c>
      <c r="C28" s="38" t="s">
        <v>10</v>
      </c>
      <c r="D28" s="39" t="s">
        <v>40</v>
      </c>
      <c r="E28" s="37" t="s">
        <v>37</v>
      </c>
      <c r="F28" s="37" t="s">
        <v>52</v>
      </c>
      <c r="G28" s="40">
        <v>23.56</v>
      </c>
      <c r="H28" s="40">
        <f>G28*$F$6+G28</f>
        <v>23.56</v>
      </c>
      <c r="I28" s="41"/>
      <c r="J28" s="42">
        <f>F28*H28</f>
        <v>136.17679999999999</v>
      </c>
      <c r="K28" s="43"/>
      <c r="L28" s="44"/>
      <c r="M28" s="44"/>
      <c r="N28" s="44"/>
      <c r="O28" s="44"/>
      <c r="P28" s="45"/>
      <c r="Q28" s="237"/>
      <c r="R28" s="311"/>
      <c r="S28" s="238"/>
      <c r="T28" s="238"/>
      <c r="U28" s="238"/>
      <c r="V28" s="238"/>
      <c r="W28" s="238"/>
      <c r="X28" s="238"/>
      <c r="Y28" s="238"/>
      <c r="Z28" s="241">
        <f t="shared" si="1"/>
        <v>0</v>
      </c>
    </row>
    <row r="29" spans="1:26" ht="15.75" hidden="1" customHeight="1">
      <c r="A29" s="36" t="s">
        <v>834</v>
      </c>
      <c r="B29" s="37" t="s">
        <v>42</v>
      </c>
      <c r="C29" s="38" t="s">
        <v>10</v>
      </c>
      <c r="D29" s="39" t="s">
        <v>43</v>
      </c>
      <c r="E29" s="37" t="s">
        <v>12</v>
      </c>
      <c r="F29" s="37" t="s">
        <v>53</v>
      </c>
      <c r="G29" s="40">
        <v>10.56</v>
      </c>
      <c r="H29" s="40">
        <f>G29*$F$6+G29</f>
        <v>10.56</v>
      </c>
      <c r="I29" s="41"/>
      <c r="J29" s="42">
        <f>F29*H29</f>
        <v>136.85760000000002</v>
      </c>
      <c r="K29" s="43"/>
      <c r="L29" s="44"/>
      <c r="M29" s="44"/>
      <c r="N29" s="44"/>
      <c r="O29" s="44"/>
      <c r="P29" s="45"/>
      <c r="Q29" s="237"/>
      <c r="R29" s="311"/>
      <c r="S29" s="238"/>
      <c r="T29" s="238"/>
      <c r="U29" s="238"/>
      <c r="V29" s="238"/>
      <c r="W29" s="238"/>
      <c r="X29" s="238"/>
      <c r="Y29" s="238"/>
      <c r="Z29" s="241">
        <f t="shared" si="1"/>
        <v>0</v>
      </c>
    </row>
    <row r="30" spans="1:26" ht="15.75" hidden="1" customHeight="1">
      <c r="A30" s="36" t="s">
        <v>835</v>
      </c>
      <c r="B30" s="37">
        <v>79490</v>
      </c>
      <c r="C30" s="38" t="s">
        <v>10</v>
      </c>
      <c r="D30" s="39" t="s">
        <v>45</v>
      </c>
      <c r="E30" s="37" t="s">
        <v>37</v>
      </c>
      <c r="F30" s="37" t="s">
        <v>54</v>
      </c>
      <c r="G30" s="40">
        <v>1.55</v>
      </c>
      <c r="H30" s="40">
        <f>G30*$F$6+G30</f>
        <v>1.55</v>
      </c>
      <c r="I30" s="41"/>
      <c r="J30" s="42">
        <f>F30*H30</f>
        <v>1.6430000000000002</v>
      </c>
      <c r="K30" s="43"/>
      <c r="L30" s="44"/>
      <c r="M30" s="44"/>
      <c r="N30" s="44"/>
      <c r="O30" s="44"/>
      <c r="P30" s="45"/>
      <c r="Q30" s="237"/>
      <c r="R30" s="311"/>
      <c r="S30" s="238"/>
      <c r="T30" s="238"/>
      <c r="U30" s="238"/>
      <c r="V30" s="238"/>
      <c r="W30" s="238"/>
      <c r="X30" s="238"/>
      <c r="Y30" s="238"/>
      <c r="Z30" s="241">
        <f t="shared" si="1"/>
        <v>0</v>
      </c>
    </row>
    <row r="31" spans="1:26" ht="15.75" hidden="1" customHeight="1">
      <c r="A31" s="316" t="s">
        <v>34</v>
      </c>
      <c r="B31" s="317"/>
      <c r="C31" s="317"/>
      <c r="D31" s="317"/>
      <c r="E31" s="317"/>
      <c r="F31" s="317"/>
      <c r="G31" s="317"/>
      <c r="H31" s="46">
        <f>J31/$J$6</f>
        <v>5.5371910386670326E-3</v>
      </c>
      <c r="I31" s="47"/>
      <c r="J31" s="48">
        <f>SUM(J19:J30)</f>
        <v>6399.8158000000003</v>
      </c>
      <c r="K31" s="43"/>
      <c r="L31" s="44"/>
      <c r="M31" s="44"/>
      <c r="N31" s="44"/>
      <c r="O31" s="44"/>
      <c r="P31" s="45"/>
      <c r="Q31" s="237"/>
      <c r="R31" s="311"/>
      <c r="S31" s="238"/>
      <c r="T31" s="238"/>
      <c r="U31" s="238"/>
      <c r="V31" s="238"/>
      <c r="W31" s="238"/>
      <c r="X31" s="238"/>
      <c r="Y31" s="238"/>
      <c r="Z31" s="241">
        <f t="shared" si="1"/>
        <v>0</v>
      </c>
    </row>
    <row r="32" spans="1:26" ht="21.75" customHeight="1" thickBot="1">
      <c r="A32" s="49">
        <v>3</v>
      </c>
      <c r="B32" s="321"/>
      <c r="C32" s="320"/>
      <c r="D32" s="52" t="s">
        <v>55</v>
      </c>
      <c r="E32" s="321"/>
      <c r="F32" s="319"/>
      <c r="G32" s="319"/>
      <c r="H32" s="320"/>
      <c r="I32" s="248">
        <f>J32/J6</f>
        <v>2.0333213435276762E-2</v>
      </c>
      <c r="J32" s="48">
        <f>'Orçamento - Proinfância - FNDE'!I29</f>
        <v>23500.872499999998</v>
      </c>
      <c r="K32" s="43"/>
      <c r="L32" s="44"/>
      <c r="M32" s="44"/>
      <c r="N32" s="50"/>
      <c r="O32" s="50"/>
      <c r="P32" s="45"/>
      <c r="Q32" s="237"/>
      <c r="R32" s="311"/>
      <c r="S32" s="238">
        <v>0.5</v>
      </c>
      <c r="T32" s="238">
        <v>0.5</v>
      </c>
      <c r="U32" s="238"/>
      <c r="V32" s="238"/>
      <c r="W32" s="238"/>
      <c r="X32" s="238"/>
      <c r="Y32" s="238"/>
      <c r="Z32" s="241">
        <f t="shared" si="1"/>
        <v>1</v>
      </c>
    </row>
    <row r="33" spans="1:26" ht="15.75" hidden="1" customHeight="1">
      <c r="A33" s="323"/>
      <c r="B33" s="324"/>
      <c r="C33" s="325"/>
      <c r="D33" s="53" t="s">
        <v>56</v>
      </c>
      <c r="E33" s="326"/>
      <c r="F33" s="324"/>
      <c r="G33" s="324"/>
      <c r="H33" s="324"/>
      <c r="I33" s="324"/>
      <c r="J33" s="327"/>
      <c r="K33" s="43"/>
      <c r="L33" s="44"/>
      <c r="M33" s="44"/>
      <c r="N33" s="44"/>
      <c r="O33" s="44"/>
      <c r="P33" s="45"/>
      <c r="Q33" s="237"/>
      <c r="R33" s="311"/>
      <c r="S33" s="238"/>
      <c r="T33" s="238"/>
      <c r="U33" s="238"/>
      <c r="V33" s="238"/>
      <c r="W33" s="238"/>
      <c r="X33" s="238"/>
      <c r="Y33" s="238"/>
      <c r="Z33" s="241">
        <f t="shared" si="1"/>
        <v>0</v>
      </c>
    </row>
    <row r="34" spans="1:26" ht="15.75" hidden="1" customHeight="1">
      <c r="A34" s="54" t="s">
        <v>836</v>
      </c>
      <c r="B34" s="55" t="s">
        <v>57</v>
      </c>
      <c r="C34" s="56" t="s">
        <v>10</v>
      </c>
      <c r="D34" s="57" t="s">
        <v>58</v>
      </c>
      <c r="E34" s="55" t="s">
        <v>12</v>
      </c>
      <c r="F34" s="55" t="s">
        <v>59</v>
      </c>
      <c r="G34" s="58">
        <v>16.899999999999999</v>
      </c>
      <c r="H34" s="58">
        <f>G34*$F$6+G34</f>
        <v>16.899999999999999</v>
      </c>
      <c r="I34" s="59"/>
      <c r="J34" s="60">
        <f>F34*H34</f>
        <v>1245.192</v>
      </c>
      <c r="K34" s="43"/>
      <c r="L34" s="44"/>
      <c r="M34" s="44"/>
      <c r="N34" s="44"/>
      <c r="O34" s="44"/>
      <c r="P34" s="45"/>
      <c r="Q34" s="237"/>
      <c r="R34" s="311"/>
      <c r="S34" s="238"/>
      <c r="T34" s="238"/>
      <c r="U34" s="238"/>
      <c r="V34" s="238"/>
      <c r="W34" s="238"/>
      <c r="X34" s="238"/>
      <c r="Y34" s="238"/>
      <c r="Z34" s="241">
        <f t="shared" si="1"/>
        <v>0</v>
      </c>
    </row>
    <row r="35" spans="1:26" ht="15.75" hidden="1" customHeight="1">
      <c r="A35" s="54" t="s">
        <v>837</v>
      </c>
      <c r="B35" s="55" t="s">
        <v>60</v>
      </c>
      <c r="C35" s="56" t="s">
        <v>10</v>
      </c>
      <c r="D35" s="57" t="s">
        <v>61</v>
      </c>
      <c r="E35" s="55" t="s">
        <v>12</v>
      </c>
      <c r="F35" s="55" t="s">
        <v>62</v>
      </c>
      <c r="G35" s="58">
        <v>20.75</v>
      </c>
      <c r="H35" s="58">
        <f>G35*$F$6+G35</f>
        <v>20.75</v>
      </c>
      <c r="I35" s="59"/>
      <c r="J35" s="60">
        <f>F35*H35</f>
        <v>3103.37</v>
      </c>
      <c r="K35" s="43"/>
      <c r="L35" s="44"/>
      <c r="M35" s="44"/>
      <c r="N35" s="44"/>
      <c r="O35" s="44"/>
      <c r="P35" s="45"/>
      <c r="Q35" s="237"/>
      <c r="R35" s="311"/>
      <c r="S35" s="238"/>
      <c r="T35" s="238"/>
      <c r="U35" s="238"/>
      <c r="V35" s="238"/>
      <c r="W35" s="238"/>
      <c r="X35" s="238"/>
      <c r="Y35" s="238"/>
      <c r="Z35" s="241">
        <f t="shared" si="1"/>
        <v>0</v>
      </c>
    </row>
    <row r="36" spans="1:26" ht="42.75" hidden="1" customHeight="1">
      <c r="A36" s="54" t="s">
        <v>838</v>
      </c>
      <c r="B36" s="55" t="s">
        <v>63</v>
      </c>
      <c r="C36" s="56" t="s">
        <v>10</v>
      </c>
      <c r="D36" s="57" t="s">
        <v>715</v>
      </c>
      <c r="E36" s="55" t="s">
        <v>64</v>
      </c>
      <c r="F36" s="55" t="s">
        <v>65</v>
      </c>
      <c r="G36" s="58">
        <v>7.69</v>
      </c>
      <c r="H36" s="58">
        <f>G36*$F$6+G36</f>
        <v>7.69</v>
      </c>
      <c r="I36" s="59"/>
      <c r="J36" s="60">
        <f>F36*H36</f>
        <v>7076.1841999999997</v>
      </c>
      <c r="K36" s="43"/>
      <c r="L36" s="44"/>
      <c r="M36" s="44"/>
      <c r="N36" s="44"/>
      <c r="O36" s="44"/>
      <c r="P36" s="45"/>
      <c r="Q36" s="237"/>
      <c r="R36" s="311"/>
      <c r="S36" s="238"/>
      <c r="T36" s="238"/>
      <c r="U36" s="238"/>
      <c r="V36" s="238"/>
      <c r="W36" s="238"/>
      <c r="X36" s="238"/>
      <c r="Y36" s="238"/>
      <c r="Z36" s="241">
        <f t="shared" si="1"/>
        <v>0</v>
      </c>
    </row>
    <row r="37" spans="1:26" ht="42.75" hidden="1" customHeight="1">
      <c r="A37" s="54" t="s">
        <v>839</v>
      </c>
      <c r="B37" s="55" t="s">
        <v>66</v>
      </c>
      <c r="C37" s="56" t="s">
        <v>10</v>
      </c>
      <c r="D37" s="57" t="s">
        <v>716</v>
      </c>
      <c r="E37" s="55" t="s">
        <v>64</v>
      </c>
      <c r="F37" s="55" t="s">
        <v>67</v>
      </c>
      <c r="G37" s="58">
        <v>7.46</v>
      </c>
      <c r="H37" s="58">
        <f>G37*$F$6+G37</f>
        <v>7.46</v>
      </c>
      <c r="I37" s="59"/>
      <c r="J37" s="60">
        <f>F37*H37</f>
        <v>970.47140000000002</v>
      </c>
      <c r="K37" s="43"/>
      <c r="L37" s="44"/>
      <c r="M37" s="44"/>
      <c r="N37" s="44"/>
      <c r="O37" s="44"/>
      <c r="P37" s="45"/>
      <c r="Q37" s="237"/>
      <c r="R37" s="311"/>
      <c r="S37" s="238"/>
      <c r="T37" s="238"/>
      <c r="U37" s="238"/>
      <c r="V37" s="238"/>
      <c r="W37" s="238"/>
      <c r="X37" s="238"/>
      <c r="Y37" s="238"/>
      <c r="Z37" s="241">
        <f t="shared" si="1"/>
        <v>0</v>
      </c>
    </row>
    <row r="38" spans="1:26" ht="28.5" hidden="1" customHeight="1">
      <c r="A38" s="54" t="s">
        <v>840</v>
      </c>
      <c r="B38" s="55" t="s">
        <v>68</v>
      </c>
      <c r="C38" s="56" t="s">
        <v>10</v>
      </c>
      <c r="D38" s="57" t="s">
        <v>69</v>
      </c>
      <c r="E38" s="55" t="s">
        <v>37</v>
      </c>
      <c r="F38" s="55" t="s">
        <v>70</v>
      </c>
      <c r="G38" s="58">
        <v>365.68</v>
      </c>
      <c r="H38" s="58">
        <f>G38*$F$6+G38</f>
        <v>365.68</v>
      </c>
      <c r="I38" s="59"/>
      <c r="J38" s="60">
        <f>F38*H38</f>
        <v>6070.2880000000005</v>
      </c>
      <c r="K38" s="43"/>
      <c r="L38" s="44"/>
      <c r="M38" s="44"/>
      <c r="N38" s="44"/>
      <c r="O38" s="44"/>
      <c r="P38" s="45"/>
      <c r="Q38" s="237"/>
      <c r="R38" s="311"/>
      <c r="S38" s="238"/>
      <c r="T38" s="238"/>
      <c r="U38" s="238"/>
      <c r="V38" s="238"/>
      <c r="W38" s="238"/>
      <c r="X38" s="238"/>
      <c r="Y38" s="238"/>
      <c r="Z38" s="241">
        <f t="shared" si="1"/>
        <v>0</v>
      </c>
    </row>
    <row r="39" spans="1:26" ht="15.75" hidden="1" customHeight="1">
      <c r="A39" s="323"/>
      <c r="B39" s="324"/>
      <c r="C39" s="325"/>
      <c r="D39" s="53" t="s">
        <v>71</v>
      </c>
      <c r="E39" s="326"/>
      <c r="F39" s="324"/>
      <c r="G39" s="324"/>
      <c r="H39" s="324"/>
      <c r="I39" s="324"/>
      <c r="J39" s="327"/>
      <c r="K39" s="43"/>
      <c r="L39" s="44"/>
      <c r="M39" s="44"/>
      <c r="N39" s="44"/>
      <c r="O39" s="44"/>
      <c r="P39" s="45"/>
      <c r="Q39" s="237"/>
      <c r="R39" s="311"/>
      <c r="S39" s="238"/>
      <c r="T39" s="238"/>
      <c r="U39" s="238"/>
      <c r="V39" s="238"/>
      <c r="W39" s="238"/>
      <c r="X39" s="238"/>
      <c r="Y39" s="238"/>
      <c r="Z39" s="241">
        <f t="shared" si="1"/>
        <v>0</v>
      </c>
    </row>
    <row r="40" spans="1:26" ht="15.75" hidden="1" customHeight="1">
      <c r="A40" s="54" t="s">
        <v>841</v>
      </c>
      <c r="B40" s="55" t="s">
        <v>60</v>
      </c>
      <c r="C40" s="56" t="s">
        <v>10</v>
      </c>
      <c r="D40" s="57" t="s">
        <v>61</v>
      </c>
      <c r="E40" s="55" t="s">
        <v>12</v>
      </c>
      <c r="F40" s="55" t="s">
        <v>72</v>
      </c>
      <c r="G40" s="58">
        <v>20.75</v>
      </c>
      <c r="H40" s="58">
        <f>G40*$F$6+G40</f>
        <v>20.75</v>
      </c>
      <c r="I40" s="59"/>
      <c r="J40" s="60">
        <f>F40*H40</f>
        <v>9412.2000000000007</v>
      </c>
      <c r="K40" s="43"/>
      <c r="L40" s="44"/>
      <c r="M40" s="44"/>
      <c r="N40" s="44"/>
      <c r="O40" s="44"/>
      <c r="P40" s="45"/>
      <c r="Q40" s="237"/>
      <c r="R40" s="311"/>
      <c r="S40" s="238"/>
      <c r="T40" s="238"/>
      <c r="U40" s="238"/>
      <c r="V40" s="238"/>
      <c r="W40" s="238"/>
      <c r="X40" s="238"/>
      <c r="Y40" s="238"/>
      <c r="Z40" s="241">
        <f t="shared" si="1"/>
        <v>0</v>
      </c>
    </row>
    <row r="41" spans="1:26" ht="42.75" hidden="1" customHeight="1">
      <c r="A41" s="54" t="s">
        <v>842</v>
      </c>
      <c r="B41" s="55" t="s">
        <v>63</v>
      </c>
      <c r="C41" s="56" t="s">
        <v>10</v>
      </c>
      <c r="D41" s="57" t="s">
        <v>715</v>
      </c>
      <c r="E41" s="55" t="s">
        <v>64</v>
      </c>
      <c r="F41" s="55" t="s">
        <v>73</v>
      </c>
      <c r="G41" s="58">
        <v>7.69</v>
      </c>
      <c r="H41" s="58">
        <f>G41*$F$6+G41</f>
        <v>7.69</v>
      </c>
      <c r="I41" s="59"/>
      <c r="J41" s="60">
        <f>F41*H41</f>
        <v>6119.1637000000001</v>
      </c>
      <c r="K41" s="43"/>
      <c r="L41" s="44"/>
      <c r="M41" s="44"/>
      <c r="N41" s="44"/>
      <c r="O41" s="44"/>
      <c r="P41" s="45"/>
      <c r="Q41" s="237"/>
      <c r="R41" s="311"/>
      <c r="S41" s="238"/>
      <c r="T41" s="238"/>
      <c r="U41" s="238"/>
      <c r="V41" s="238"/>
      <c r="W41" s="238"/>
      <c r="X41" s="238"/>
      <c r="Y41" s="238"/>
      <c r="Z41" s="241">
        <f t="shared" si="1"/>
        <v>0</v>
      </c>
    </row>
    <row r="42" spans="1:26" ht="42.75" hidden="1" customHeight="1">
      <c r="A42" s="54" t="s">
        <v>843</v>
      </c>
      <c r="B42" s="55" t="s">
        <v>66</v>
      </c>
      <c r="C42" s="56" t="s">
        <v>10</v>
      </c>
      <c r="D42" s="57" t="s">
        <v>716</v>
      </c>
      <c r="E42" s="55" t="s">
        <v>64</v>
      </c>
      <c r="F42" s="55" t="s">
        <v>74</v>
      </c>
      <c r="G42" s="58">
        <v>7.46</v>
      </c>
      <c r="H42" s="58">
        <f>G42*$F$6+G42</f>
        <v>7.46</v>
      </c>
      <c r="I42" s="59"/>
      <c r="J42" s="60">
        <f>F42*H42</f>
        <v>2674.0369999999998</v>
      </c>
      <c r="K42" s="43"/>
      <c r="L42" s="44"/>
      <c r="M42" s="44"/>
      <c r="N42" s="44"/>
      <c r="O42" s="44"/>
      <c r="P42" s="45"/>
      <c r="Q42" s="237"/>
      <c r="R42" s="311"/>
      <c r="S42" s="238"/>
      <c r="T42" s="238"/>
      <c r="U42" s="238"/>
      <c r="V42" s="238"/>
      <c r="W42" s="238"/>
      <c r="X42" s="238"/>
      <c r="Y42" s="238"/>
      <c r="Z42" s="241">
        <f t="shared" si="1"/>
        <v>0</v>
      </c>
    </row>
    <row r="43" spans="1:26" ht="28.5" hidden="1" customHeight="1">
      <c r="A43" s="54" t="s">
        <v>844</v>
      </c>
      <c r="B43" s="55" t="s">
        <v>68</v>
      </c>
      <c r="C43" s="56" t="s">
        <v>10</v>
      </c>
      <c r="D43" s="57" t="s">
        <v>69</v>
      </c>
      <c r="E43" s="55" t="s">
        <v>37</v>
      </c>
      <c r="F43" s="55" t="s">
        <v>75</v>
      </c>
      <c r="G43" s="58">
        <v>365.68</v>
      </c>
      <c r="H43" s="58">
        <f>G43*$F$6+G43</f>
        <v>365.68</v>
      </c>
      <c r="I43" s="59"/>
      <c r="J43" s="60">
        <f>F43*H43</f>
        <v>9774.626400000001</v>
      </c>
      <c r="K43" s="43"/>
      <c r="L43" s="44"/>
      <c r="M43" s="44"/>
      <c r="N43" s="44"/>
      <c r="O43" s="44"/>
      <c r="P43" s="45"/>
      <c r="Q43" s="237"/>
      <c r="R43" s="311"/>
      <c r="S43" s="238"/>
      <c r="T43" s="238"/>
      <c r="U43" s="238"/>
      <c r="V43" s="238"/>
      <c r="W43" s="238"/>
      <c r="X43" s="238"/>
      <c r="Y43" s="238"/>
      <c r="Z43" s="241">
        <f t="shared" si="1"/>
        <v>0</v>
      </c>
    </row>
    <row r="44" spans="1:26" ht="15.75" hidden="1" customHeight="1">
      <c r="A44" s="323"/>
      <c r="B44" s="324"/>
      <c r="C44" s="325"/>
      <c r="D44" s="53" t="s">
        <v>76</v>
      </c>
      <c r="E44" s="326"/>
      <c r="F44" s="324"/>
      <c r="G44" s="324"/>
      <c r="H44" s="324"/>
      <c r="I44" s="324"/>
      <c r="J44" s="327"/>
      <c r="K44" s="43"/>
      <c r="L44" s="44"/>
      <c r="M44" s="44"/>
      <c r="N44" s="44"/>
      <c r="O44" s="44"/>
      <c r="P44" s="45"/>
      <c r="Q44" s="237"/>
      <c r="R44" s="311"/>
      <c r="S44" s="238"/>
      <c r="T44" s="238"/>
      <c r="U44" s="238"/>
      <c r="V44" s="238"/>
      <c r="W44" s="238"/>
      <c r="X44" s="238"/>
      <c r="Y44" s="238"/>
      <c r="Z44" s="241">
        <f t="shared" si="1"/>
        <v>0</v>
      </c>
    </row>
    <row r="45" spans="1:26" ht="15.75" hidden="1" customHeight="1">
      <c r="A45" s="54" t="s">
        <v>845</v>
      </c>
      <c r="B45" s="55" t="s">
        <v>77</v>
      </c>
      <c r="C45" s="56" t="s">
        <v>10</v>
      </c>
      <c r="D45" s="57" t="s">
        <v>78</v>
      </c>
      <c r="E45" s="55" t="s">
        <v>29</v>
      </c>
      <c r="F45" s="55" t="s">
        <v>79</v>
      </c>
      <c r="G45" s="58">
        <v>45.6</v>
      </c>
      <c r="H45" s="58">
        <f t="shared" ref="H45:H50" si="3">G45*$F$6+G45</f>
        <v>45.6</v>
      </c>
      <c r="I45" s="59"/>
      <c r="J45" s="60">
        <f t="shared" ref="J45:J50" si="4">F45*H45</f>
        <v>2553.6</v>
      </c>
      <c r="K45" s="43"/>
      <c r="L45" s="44"/>
      <c r="M45" s="44"/>
      <c r="N45" s="44"/>
      <c r="O45" s="44"/>
      <c r="P45" s="45"/>
      <c r="Q45" s="237"/>
      <c r="R45" s="311"/>
      <c r="S45" s="238"/>
      <c r="T45" s="238"/>
      <c r="U45" s="238"/>
      <c r="V45" s="238"/>
      <c r="W45" s="238"/>
      <c r="X45" s="238"/>
      <c r="Y45" s="238"/>
      <c r="Z45" s="241">
        <f t="shared" si="1"/>
        <v>0</v>
      </c>
    </row>
    <row r="46" spans="1:26" ht="15.75" hidden="1" customHeight="1">
      <c r="A46" s="54" t="s">
        <v>846</v>
      </c>
      <c r="B46" s="55">
        <v>72820</v>
      </c>
      <c r="C46" s="56" t="s">
        <v>10</v>
      </c>
      <c r="D46" s="57" t="s">
        <v>80</v>
      </c>
      <c r="E46" s="55" t="s">
        <v>0</v>
      </c>
      <c r="F46" s="55" t="s">
        <v>81</v>
      </c>
      <c r="G46" s="58">
        <v>33.450000000000003</v>
      </c>
      <c r="H46" s="58">
        <f t="shared" si="3"/>
        <v>33.450000000000003</v>
      </c>
      <c r="I46" s="59"/>
      <c r="J46" s="60">
        <f t="shared" si="4"/>
        <v>401.40000000000003</v>
      </c>
      <c r="K46" s="43"/>
      <c r="L46" s="44"/>
      <c r="M46" s="44"/>
      <c r="N46" s="44"/>
      <c r="O46" s="44"/>
      <c r="P46" s="45"/>
      <c r="Q46" s="237"/>
      <c r="R46" s="311"/>
      <c r="S46" s="238"/>
      <c r="T46" s="238"/>
      <c r="U46" s="238"/>
      <c r="V46" s="238"/>
      <c r="W46" s="238"/>
      <c r="X46" s="238"/>
      <c r="Y46" s="238"/>
      <c r="Z46" s="241">
        <f t="shared" si="1"/>
        <v>0</v>
      </c>
    </row>
    <row r="47" spans="1:26" ht="15.75" hidden="1" customHeight="1">
      <c r="A47" s="54" t="s">
        <v>847</v>
      </c>
      <c r="B47" s="55" t="s">
        <v>57</v>
      </c>
      <c r="C47" s="56" t="s">
        <v>10</v>
      </c>
      <c r="D47" s="57" t="s">
        <v>82</v>
      </c>
      <c r="E47" s="55" t="s">
        <v>12</v>
      </c>
      <c r="F47" s="55" t="s">
        <v>53</v>
      </c>
      <c r="G47" s="58">
        <v>16.899999999999999</v>
      </c>
      <c r="H47" s="58">
        <f t="shared" si="3"/>
        <v>16.899999999999999</v>
      </c>
      <c r="I47" s="59"/>
      <c r="J47" s="60">
        <f t="shared" si="4"/>
        <v>219.024</v>
      </c>
      <c r="K47" s="43"/>
      <c r="L47" s="44"/>
      <c r="M47" s="44"/>
      <c r="N47" s="44"/>
      <c r="O47" s="44"/>
      <c r="P47" s="45"/>
      <c r="Q47" s="237"/>
      <c r="R47" s="311"/>
      <c r="S47" s="238"/>
      <c r="T47" s="238"/>
      <c r="U47" s="238"/>
      <c r="V47" s="238"/>
      <c r="W47" s="238"/>
      <c r="X47" s="238"/>
      <c r="Y47" s="238"/>
      <c r="Z47" s="241">
        <f t="shared" si="1"/>
        <v>0</v>
      </c>
    </row>
    <row r="48" spans="1:26" ht="15.75" hidden="1" customHeight="1">
      <c r="A48" s="54" t="s">
        <v>848</v>
      </c>
      <c r="B48" s="55" t="s">
        <v>60</v>
      </c>
      <c r="C48" s="56" t="s">
        <v>10</v>
      </c>
      <c r="D48" s="57" t="s">
        <v>83</v>
      </c>
      <c r="E48" s="55" t="s">
        <v>12</v>
      </c>
      <c r="F48" s="55" t="s">
        <v>84</v>
      </c>
      <c r="G48" s="58">
        <v>20.75</v>
      </c>
      <c r="H48" s="58">
        <f t="shared" si="3"/>
        <v>20.75</v>
      </c>
      <c r="I48" s="59"/>
      <c r="J48" s="60">
        <f t="shared" si="4"/>
        <v>149.4</v>
      </c>
      <c r="K48" s="43"/>
      <c r="L48" s="44"/>
      <c r="M48" s="44"/>
      <c r="N48" s="44"/>
      <c r="O48" s="44"/>
      <c r="P48" s="45"/>
      <c r="Q48" s="237"/>
      <c r="R48" s="311"/>
      <c r="S48" s="238"/>
      <c r="T48" s="238"/>
      <c r="U48" s="238"/>
      <c r="V48" s="238"/>
      <c r="W48" s="238"/>
      <c r="X48" s="238"/>
      <c r="Y48" s="238"/>
      <c r="Z48" s="241">
        <f t="shared" si="1"/>
        <v>0</v>
      </c>
    </row>
    <row r="49" spans="1:26" ht="15.75" hidden="1" customHeight="1">
      <c r="A49" s="54" t="s">
        <v>849</v>
      </c>
      <c r="B49" s="55" t="s">
        <v>85</v>
      </c>
      <c r="C49" s="56" t="s">
        <v>10</v>
      </c>
      <c r="D49" s="57" t="s">
        <v>86</v>
      </c>
      <c r="E49" s="55" t="s">
        <v>0</v>
      </c>
      <c r="F49" s="55" t="s">
        <v>87</v>
      </c>
      <c r="G49" s="58">
        <v>538.85</v>
      </c>
      <c r="H49" s="58">
        <f t="shared" si="3"/>
        <v>538.85</v>
      </c>
      <c r="I49" s="59"/>
      <c r="J49" s="60">
        <f t="shared" si="4"/>
        <v>3491.7480000000005</v>
      </c>
      <c r="K49" s="43"/>
      <c r="L49" s="44"/>
      <c r="M49" s="44"/>
      <c r="N49" s="44"/>
      <c r="O49" s="44"/>
      <c r="P49" s="45"/>
      <c r="Q49" s="237"/>
      <c r="R49" s="311"/>
      <c r="S49" s="238"/>
      <c r="T49" s="238"/>
      <c r="U49" s="238"/>
      <c r="V49" s="238"/>
      <c r="W49" s="238"/>
      <c r="X49" s="238"/>
      <c r="Y49" s="238"/>
      <c r="Z49" s="241">
        <f t="shared" si="1"/>
        <v>0</v>
      </c>
    </row>
    <row r="50" spans="1:26" ht="15.75" hidden="1" customHeight="1">
      <c r="A50" s="54" t="s">
        <v>850</v>
      </c>
      <c r="B50" s="55" t="s">
        <v>68</v>
      </c>
      <c r="C50" s="56" t="s">
        <v>10</v>
      </c>
      <c r="D50" s="57" t="s">
        <v>88</v>
      </c>
      <c r="E50" s="55" t="s">
        <v>37</v>
      </c>
      <c r="F50" s="55" t="s">
        <v>89</v>
      </c>
      <c r="G50" s="58">
        <v>365.68</v>
      </c>
      <c r="H50" s="58">
        <f t="shared" si="3"/>
        <v>365.68</v>
      </c>
      <c r="I50" s="59"/>
      <c r="J50" s="60">
        <f t="shared" si="4"/>
        <v>1722.3528000000001</v>
      </c>
      <c r="K50" s="43"/>
      <c r="L50" s="44"/>
      <c r="M50" s="44"/>
      <c r="N50" s="44"/>
      <c r="O50" s="44"/>
      <c r="P50" s="45"/>
      <c r="Q50" s="237"/>
      <c r="R50" s="311"/>
      <c r="S50" s="238"/>
      <c r="T50" s="238"/>
      <c r="U50" s="238"/>
      <c r="V50" s="238"/>
      <c r="W50" s="238"/>
      <c r="X50" s="238"/>
      <c r="Y50" s="238"/>
      <c r="Z50" s="241">
        <f t="shared" si="1"/>
        <v>0</v>
      </c>
    </row>
    <row r="51" spans="1:26" ht="15.75" hidden="1" customHeight="1">
      <c r="A51" s="323"/>
      <c r="B51" s="324"/>
      <c r="C51" s="325"/>
      <c r="D51" s="53" t="s">
        <v>90</v>
      </c>
      <c r="E51" s="326"/>
      <c r="F51" s="324"/>
      <c r="G51" s="324"/>
      <c r="H51" s="324"/>
      <c r="I51" s="324"/>
      <c r="J51" s="327"/>
      <c r="K51" s="43"/>
      <c r="L51" s="44"/>
      <c r="M51" s="44"/>
      <c r="N51" s="44"/>
      <c r="O51" s="44"/>
      <c r="P51" s="45"/>
      <c r="Q51" s="237"/>
      <c r="R51" s="311"/>
      <c r="S51" s="238"/>
      <c r="T51" s="238"/>
      <c r="U51" s="238"/>
      <c r="V51" s="238"/>
      <c r="W51" s="238"/>
      <c r="X51" s="238"/>
      <c r="Y51" s="238"/>
      <c r="Z51" s="241">
        <f t="shared" si="1"/>
        <v>0</v>
      </c>
    </row>
    <row r="52" spans="1:26" ht="15.75" hidden="1" customHeight="1">
      <c r="A52" s="54" t="s">
        <v>851</v>
      </c>
      <c r="B52" s="55" t="s">
        <v>77</v>
      </c>
      <c r="C52" s="56" t="s">
        <v>10</v>
      </c>
      <c r="D52" s="57" t="s">
        <v>78</v>
      </c>
      <c r="E52" s="55" t="s">
        <v>29</v>
      </c>
      <c r="F52" s="55" t="s">
        <v>91</v>
      </c>
      <c r="G52" s="58">
        <v>45.6</v>
      </c>
      <c r="H52" s="58">
        <f t="shared" ref="H52:H57" si="5">G52*$F$6+G52</f>
        <v>45.6</v>
      </c>
      <c r="I52" s="59"/>
      <c r="J52" s="60">
        <f t="shared" ref="J52:J57" si="6">F52*H52</f>
        <v>3511.2000000000003</v>
      </c>
      <c r="K52" s="43"/>
      <c r="L52" s="44"/>
      <c r="M52" s="44"/>
      <c r="N52" s="44"/>
      <c r="O52" s="44"/>
      <c r="P52" s="45"/>
      <c r="Q52" s="237"/>
      <c r="R52" s="311"/>
      <c r="S52" s="238"/>
      <c r="T52" s="238"/>
      <c r="U52" s="238"/>
      <c r="V52" s="238"/>
      <c r="W52" s="238"/>
      <c r="X52" s="238"/>
      <c r="Y52" s="238"/>
      <c r="Z52" s="241">
        <f t="shared" si="1"/>
        <v>0</v>
      </c>
    </row>
    <row r="53" spans="1:26" ht="15.75" hidden="1" customHeight="1">
      <c r="A53" s="54" t="s">
        <v>852</v>
      </c>
      <c r="B53" s="55" t="s">
        <v>57</v>
      </c>
      <c r="C53" s="56" t="s">
        <v>10</v>
      </c>
      <c r="D53" s="57" t="s">
        <v>92</v>
      </c>
      <c r="E53" s="55" t="s">
        <v>12</v>
      </c>
      <c r="F53" s="55" t="s">
        <v>93</v>
      </c>
      <c r="G53" s="58">
        <v>16.899999999999999</v>
      </c>
      <c r="H53" s="58">
        <f t="shared" si="5"/>
        <v>16.899999999999999</v>
      </c>
      <c r="I53" s="59"/>
      <c r="J53" s="60">
        <f t="shared" si="6"/>
        <v>183.70299999999997</v>
      </c>
      <c r="K53" s="43"/>
      <c r="L53" s="44"/>
      <c r="M53" s="44"/>
      <c r="N53" s="44"/>
      <c r="O53" s="44"/>
      <c r="P53" s="45"/>
      <c r="Q53" s="237"/>
      <c r="R53" s="311"/>
      <c r="S53" s="238"/>
      <c r="T53" s="238"/>
      <c r="U53" s="238"/>
      <c r="V53" s="238"/>
      <c r="W53" s="238"/>
      <c r="X53" s="238"/>
      <c r="Y53" s="238"/>
      <c r="Z53" s="241">
        <f t="shared" si="1"/>
        <v>0</v>
      </c>
    </row>
    <row r="54" spans="1:26" ht="15.75" hidden="1" customHeight="1">
      <c r="A54" s="54" t="s">
        <v>853</v>
      </c>
      <c r="B54" s="55">
        <v>5651</v>
      </c>
      <c r="C54" s="56" t="s">
        <v>10</v>
      </c>
      <c r="D54" s="57" t="s">
        <v>94</v>
      </c>
      <c r="E54" s="55" t="s">
        <v>12</v>
      </c>
      <c r="F54" s="55" t="s">
        <v>95</v>
      </c>
      <c r="G54" s="58">
        <v>26</v>
      </c>
      <c r="H54" s="58">
        <f t="shared" si="5"/>
        <v>26</v>
      </c>
      <c r="I54" s="59"/>
      <c r="J54" s="60">
        <f t="shared" si="6"/>
        <v>754.26</v>
      </c>
      <c r="K54" s="43"/>
      <c r="L54" s="44"/>
      <c r="M54" s="44"/>
      <c r="N54" s="44"/>
      <c r="O54" s="44"/>
      <c r="P54" s="45"/>
      <c r="Q54" s="237"/>
      <c r="R54" s="311"/>
      <c r="S54" s="238"/>
      <c r="T54" s="238"/>
      <c r="U54" s="238"/>
      <c r="V54" s="238"/>
      <c r="W54" s="238"/>
      <c r="X54" s="238"/>
      <c r="Y54" s="238"/>
      <c r="Z54" s="241">
        <f t="shared" si="1"/>
        <v>0</v>
      </c>
    </row>
    <row r="55" spans="1:26" ht="42.75" hidden="1" customHeight="1">
      <c r="A55" s="54" t="s">
        <v>854</v>
      </c>
      <c r="B55" s="55" t="s">
        <v>63</v>
      </c>
      <c r="C55" s="56" t="s">
        <v>10</v>
      </c>
      <c r="D55" s="57" t="s">
        <v>715</v>
      </c>
      <c r="E55" s="55" t="s">
        <v>64</v>
      </c>
      <c r="F55" s="55" t="s">
        <v>96</v>
      </c>
      <c r="G55" s="58">
        <v>7.69</v>
      </c>
      <c r="H55" s="58">
        <f t="shared" si="5"/>
        <v>7.69</v>
      </c>
      <c r="I55" s="59"/>
      <c r="J55" s="60">
        <f t="shared" si="6"/>
        <v>386.57630000000006</v>
      </c>
      <c r="K55" s="43"/>
      <c r="L55" s="44"/>
      <c r="M55" s="44"/>
      <c r="N55" s="44"/>
      <c r="O55" s="44"/>
      <c r="P55" s="45"/>
      <c r="Q55" s="237"/>
      <c r="R55" s="311"/>
      <c r="S55" s="238"/>
      <c r="T55" s="238"/>
      <c r="U55" s="238"/>
      <c r="V55" s="238"/>
      <c r="W55" s="238"/>
      <c r="X55" s="238"/>
      <c r="Y55" s="238"/>
      <c r="Z55" s="241">
        <f t="shared" si="1"/>
        <v>0</v>
      </c>
    </row>
    <row r="56" spans="1:26" ht="42.75" hidden="1" customHeight="1">
      <c r="A56" s="54" t="s">
        <v>855</v>
      </c>
      <c r="B56" s="55" t="s">
        <v>66</v>
      </c>
      <c r="C56" s="56" t="s">
        <v>10</v>
      </c>
      <c r="D56" s="57" t="s">
        <v>716</v>
      </c>
      <c r="E56" s="55" t="s">
        <v>64</v>
      </c>
      <c r="F56" s="55" t="s">
        <v>97</v>
      </c>
      <c r="G56" s="58">
        <v>7.46</v>
      </c>
      <c r="H56" s="58">
        <f t="shared" si="5"/>
        <v>7.46</v>
      </c>
      <c r="I56" s="59"/>
      <c r="J56" s="60">
        <f t="shared" si="6"/>
        <v>397.39420000000001</v>
      </c>
      <c r="K56" s="43"/>
      <c r="L56" s="44"/>
      <c r="M56" s="44"/>
      <c r="N56" s="44"/>
      <c r="O56" s="44"/>
      <c r="P56" s="45"/>
      <c r="Q56" s="237"/>
      <c r="R56" s="311"/>
      <c r="S56" s="238"/>
      <c r="T56" s="238"/>
      <c r="U56" s="238"/>
      <c r="V56" s="238"/>
      <c r="W56" s="238"/>
      <c r="X56" s="238"/>
      <c r="Y56" s="238"/>
      <c r="Z56" s="241">
        <f t="shared" si="1"/>
        <v>0</v>
      </c>
    </row>
    <row r="57" spans="1:26" ht="28.5" hidden="1" customHeight="1">
      <c r="A57" s="54" t="s">
        <v>856</v>
      </c>
      <c r="B57" s="55" t="s">
        <v>68</v>
      </c>
      <c r="C57" s="56" t="s">
        <v>10</v>
      </c>
      <c r="D57" s="57" t="s">
        <v>69</v>
      </c>
      <c r="E57" s="55" t="s">
        <v>37</v>
      </c>
      <c r="F57" s="55" t="s">
        <v>98</v>
      </c>
      <c r="G57" s="58">
        <v>365.68</v>
      </c>
      <c r="H57" s="58">
        <f t="shared" si="5"/>
        <v>365.68</v>
      </c>
      <c r="I57" s="59"/>
      <c r="J57" s="60">
        <f t="shared" si="6"/>
        <v>1100.6967999999999</v>
      </c>
      <c r="K57" s="43"/>
      <c r="L57" s="44"/>
      <c r="M57" s="44"/>
      <c r="N57" s="44"/>
      <c r="O57" s="44"/>
      <c r="P57" s="45"/>
      <c r="Q57" s="237"/>
      <c r="R57" s="311"/>
      <c r="S57" s="238"/>
      <c r="T57" s="238"/>
      <c r="U57" s="238"/>
      <c r="V57" s="238"/>
      <c r="W57" s="238"/>
      <c r="X57" s="238"/>
      <c r="Y57" s="238"/>
      <c r="Z57" s="241">
        <f t="shared" si="1"/>
        <v>0</v>
      </c>
    </row>
    <row r="58" spans="1:26" ht="15.75" hidden="1" customHeight="1">
      <c r="A58" s="323"/>
      <c r="B58" s="324"/>
      <c r="C58" s="325"/>
      <c r="D58" s="53" t="s">
        <v>99</v>
      </c>
      <c r="E58" s="326"/>
      <c r="F58" s="324"/>
      <c r="G58" s="324"/>
      <c r="H58" s="324"/>
      <c r="I58" s="324"/>
      <c r="J58" s="327"/>
      <c r="K58" s="43"/>
      <c r="L58" s="44"/>
      <c r="M58" s="44"/>
      <c r="N58" s="44"/>
      <c r="O58" s="44"/>
      <c r="P58" s="45"/>
      <c r="Q58" s="237"/>
      <c r="R58" s="311"/>
      <c r="S58" s="238"/>
      <c r="T58" s="238"/>
      <c r="U58" s="238"/>
      <c r="V58" s="238"/>
      <c r="W58" s="238"/>
      <c r="X58" s="238"/>
      <c r="Y58" s="238"/>
      <c r="Z58" s="241">
        <f t="shared" si="1"/>
        <v>0</v>
      </c>
    </row>
    <row r="59" spans="1:26" ht="15.75" hidden="1" customHeight="1">
      <c r="A59" s="54" t="s">
        <v>857</v>
      </c>
      <c r="B59" s="55" t="s">
        <v>60</v>
      </c>
      <c r="C59" s="56" t="s">
        <v>10</v>
      </c>
      <c r="D59" s="57" t="s">
        <v>61</v>
      </c>
      <c r="E59" s="55" t="s">
        <v>12</v>
      </c>
      <c r="F59" s="55" t="s">
        <v>100</v>
      </c>
      <c r="G59" s="58">
        <v>20.75</v>
      </c>
      <c r="H59" s="58">
        <f>G59*$F$6+G59</f>
        <v>20.75</v>
      </c>
      <c r="I59" s="59"/>
      <c r="J59" s="60">
        <f>F59*H59</f>
        <v>1013.6375</v>
      </c>
      <c r="K59" s="43"/>
      <c r="L59" s="44"/>
      <c r="M59" s="44"/>
      <c r="N59" s="44"/>
      <c r="O59" s="44"/>
      <c r="P59" s="45"/>
      <c r="Q59" s="237"/>
      <c r="R59" s="311"/>
      <c r="S59" s="238"/>
      <c r="T59" s="238"/>
      <c r="U59" s="238"/>
      <c r="V59" s="238"/>
      <c r="W59" s="238"/>
      <c r="X59" s="238"/>
      <c r="Y59" s="238"/>
      <c r="Z59" s="241">
        <f t="shared" si="1"/>
        <v>0</v>
      </c>
    </row>
    <row r="60" spans="1:26" ht="42.75" hidden="1" customHeight="1">
      <c r="A60" s="54" t="s">
        <v>858</v>
      </c>
      <c r="B60" s="55" t="s">
        <v>63</v>
      </c>
      <c r="C60" s="56" t="s">
        <v>10</v>
      </c>
      <c r="D60" s="57" t="s">
        <v>715</v>
      </c>
      <c r="E60" s="55" t="s">
        <v>64</v>
      </c>
      <c r="F60" s="55" t="s">
        <v>101</v>
      </c>
      <c r="G60" s="58">
        <v>7.69</v>
      </c>
      <c r="H60" s="58">
        <f>G60*$F$6+G60</f>
        <v>7.69</v>
      </c>
      <c r="I60" s="59"/>
      <c r="J60" s="60">
        <f>F60*H60</f>
        <v>829.13580000000002</v>
      </c>
      <c r="K60" s="43"/>
      <c r="L60" s="44"/>
      <c r="M60" s="44"/>
      <c r="N60" s="44"/>
      <c r="O60" s="44"/>
      <c r="P60" s="45"/>
      <c r="Q60" s="237"/>
      <c r="R60" s="311"/>
      <c r="S60" s="238"/>
      <c r="T60" s="238"/>
      <c r="U60" s="238"/>
      <c r="V60" s="238"/>
      <c r="W60" s="238"/>
      <c r="X60" s="238"/>
      <c r="Y60" s="238"/>
      <c r="Z60" s="241">
        <f t="shared" si="1"/>
        <v>0</v>
      </c>
    </row>
    <row r="61" spans="1:26" ht="42.75" hidden="1" customHeight="1">
      <c r="A61" s="54" t="s">
        <v>859</v>
      </c>
      <c r="B61" s="55" t="s">
        <v>66</v>
      </c>
      <c r="C61" s="56" t="s">
        <v>10</v>
      </c>
      <c r="D61" s="57" t="s">
        <v>716</v>
      </c>
      <c r="E61" s="55" t="s">
        <v>64</v>
      </c>
      <c r="F61" s="55" t="s">
        <v>102</v>
      </c>
      <c r="G61" s="58">
        <v>7.46</v>
      </c>
      <c r="H61" s="58">
        <f>G61*$F$6+G61</f>
        <v>7.46</v>
      </c>
      <c r="I61" s="59"/>
      <c r="J61" s="60">
        <f>F61*H61</f>
        <v>366.88279999999997</v>
      </c>
      <c r="K61" s="43"/>
      <c r="L61" s="44"/>
      <c r="M61" s="44"/>
      <c r="N61" s="44"/>
      <c r="O61" s="44"/>
      <c r="P61" s="45"/>
      <c r="Q61" s="237"/>
      <c r="R61" s="311"/>
      <c r="S61" s="238"/>
      <c r="T61" s="238"/>
      <c r="U61" s="238"/>
      <c r="V61" s="238"/>
      <c r="W61" s="238"/>
      <c r="X61" s="238"/>
      <c r="Y61" s="238"/>
      <c r="Z61" s="241">
        <f t="shared" si="1"/>
        <v>0</v>
      </c>
    </row>
    <row r="62" spans="1:26" ht="28.5" hidden="1" customHeight="1">
      <c r="A62" s="54" t="s">
        <v>860</v>
      </c>
      <c r="B62" s="55" t="s">
        <v>68</v>
      </c>
      <c r="C62" s="56" t="s">
        <v>10</v>
      </c>
      <c r="D62" s="57" t="s">
        <v>69</v>
      </c>
      <c r="E62" s="55" t="s">
        <v>37</v>
      </c>
      <c r="F62" s="55" t="s">
        <v>103</v>
      </c>
      <c r="G62" s="58">
        <v>365.68</v>
      </c>
      <c r="H62" s="58">
        <f>G62*$F$6+G62</f>
        <v>365.68</v>
      </c>
      <c r="I62" s="59"/>
      <c r="J62" s="60">
        <f>F62*H62</f>
        <v>950.76800000000003</v>
      </c>
      <c r="K62" s="43"/>
      <c r="L62" s="44"/>
      <c r="M62" s="44"/>
      <c r="N62" s="44"/>
      <c r="O62" s="44"/>
      <c r="P62" s="45"/>
      <c r="Q62" s="237"/>
      <c r="R62" s="311"/>
      <c r="S62" s="238"/>
      <c r="T62" s="238"/>
      <c r="U62" s="238"/>
      <c r="V62" s="238"/>
      <c r="W62" s="238"/>
      <c r="X62" s="238"/>
      <c r="Y62" s="238"/>
      <c r="Z62" s="241">
        <f t="shared" si="1"/>
        <v>0</v>
      </c>
    </row>
    <row r="63" spans="1:26" ht="15.75" hidden="1" customHeight="1">
      <c r="A63" s="328" t="s">
        <v>34</v>
      </c>
      <c r="B63" s="329"/>
      <c r="C63" s="329"/>
      <c r="D63" s="329"/>
      <c r="E63" s="329"/>
      <c r="F63" s="329"/>
      <c r="G63" s="329"/>
      <c r="H63" s="61">
        <f>J63/$J$6</f>
        <v>5.5786479612431848E-2</v>
      </c>
      <c r="I63" s="62"/>
      <c r="J63" s="63">
        <f>SUM(J33:J62)</f>
        <v>64477.311900000001</v>
      </c>
      <c r="K63" s="43"/>
      <c r="L63" s="44"/>
      <c r="M63" s="44"/>
      <c r="N63" s="44"/>
      <c r="O63" s="44"/>
      <c r="P63" s="45"/>
      <c r="Q63" s="237"/>
      <c r="R63" s="311"/>
      <c r="S63" s="238"/>
      <c r="T63" s="238"/>
      <c r="U63" s="238"/>
      <c r="V63" s="238"/>
      <c r="W63" s="238"/>
      <c r="X63" s="238"/>
      <c r="Y63" s="238"/>
      <c r="Z63" s="241">
        <f t="shared" si="1"/>
        <v>0</v>
      </c>
    </row>
    <row r="64" spans="1:26" ht="21.75" customHeight="1" thickBot="1">
      <c r="A64" s="49">
        <v>4</v>
      </c>
      <c r="B64" s="313"/>
      <c r="C64" s="314"/>
      <c r="D64" s="30" t="s">
        <v>104</v>
      </c>
      <c r="E64" s="313"/>
      <c r="F64" s="315"/>
      <c r="G64" s="315"/>
      <c r="H64" s="314"/>
      <c r="I64" s="248">
        <f>J64/J6</f>
        <v>2.6321353918860326E-3</v>
      </c>
      <c r="J64" s="48">
        <f>'Orçamento - Proinfância - FNDE'!I58</f>
        <v>3042.1890000000003</v>
      </c>
      <c r="K64" s="43"/>
      <c r="L64" s="44"/>
      <c r="M64" s="44"/>
      <c r="N64" s="44"/>
      <c r="O64" s="44"/>
      <c r="P64" s="45"/>
      <c r="Q64" s="237"/>
      <c r="R64" s="311"/>
      <c r="S64" s="238"/>
      <c r="T64" s="238">
        <v>1</v>
      </c>
      <c r="U64" s="238"/>
      <c r="V64" s="238"/>
      <c r="W64" s="238"/>
      <c r="X64" s="238"/>
      <c r="Y64" s="238"/>
      <c r="Z64" s="241">
        <f t="shared" si="1"/>
        <v>1</v>
      </c>
    </row>
    <row r="65" spans="1:26" ht="15.75" hidden="1" customHeight="1">
      <c r="A65" s="318"/>
      <c r="B65" s="319"/>
      <c r="C65" s="320"/>
      <c r="D65" s="244" t="s">
        <v>105</v>
      </c>
      <c r="E65" s="321"/>
      <c r="F65" s="319"/>
      <c r="G65" s="319"/>
      <c r="H65" s="319"/>
      <c r="I65" s="319"/>
      <c r="J65" s="322"/>
      <c r="K65" s="43"/>
      <c r="L65" s="44"/>
      <c r="M65" s="44"/>
      <c r="N65" s="44"/>
      <c r="O65" s="44"/>
      <c r="P65" s="45"/>
      <c r="Q65" s="237"/>
      <c r="R65" s="311"/>
      <c r="S65" s="238"/>
      <c r="T65" s="238"/>
      <c r="U65" s="238"/>
      <c r="V65" s="238"/>
      <c r="W65" s="238"/>
      <c r="X65" s="238"/>
      <c r="Y65" s="238"/>
      <c r="Z65" s="241">
        <f t="shared" si="1"/>
        <v>0</v>
      </c>
    </row>
    <row r="66" spans="1:26" ht="15.75" hidden="1" customHeight="1">
      <c r="A66" s="36" t="s">
        <v>861</v>
      </c>
      <c r="B66" s="37">
        <v>84220</v>
      </c>
      <c r="C66" s="38" t="s">
        <v>10</v>
      </c>
      <c r="D66" s="245" t="s">
        <v>106</v>
      </c>
      <c r="E66" s="37" t="s">
        <v>12</v>
      </c>
      <c r="F66" s="37" t="s">
        <v>107</v>
      </c>
      <c r="G66" s="40">
        <v>20.8</v>
      </c>
      <c r="H66" s="40">
        <f>G66*$F$6+G66</f>
        <v>20.8</v>
      </c>
      <c r="I66" s="41"/>
      <c r="J66" s="42">
        <f t="shared" ref="J66:J81" si="7">F66*H66</f>
        <v>5995.1840000000002</v>
      </c>
      <c r="K66" s="43"/>
      <c r="L66" s="44"/>
      <c r="M66" s="44"/>
      <c r="N66" s="44"/>
      <c r="O66" s="44"/>
      <c r="P66" s="45"/>
      <c r="Q66" s="237"/>
      <c r="R66" s="311"/>
      <c r="S66" s="238"/>
      <c r="T66" s="238"/>
      <c r="U66" s="238"/>
      <c r="V66" s="238"/>
      <c r="W66" s="238"/>
      <c r="X66" s="238"/>
      <c r="Y66" s="238"/>
      <c r="Z66" s="241">
        <f t="shared" si="1"/>
        <v>0</v>
      </c>
    </row>
    <row r="67" spans="1:26" ht="42.75" hidden="1" customHeight="1">
      <c r="A67" s="36" t="s">
        <v>862</v>
      </c>
      <c r="B67" s="37" t="s">
        <v>63</v>
      </c>
      <c r="C67" s="38" t="s">
        <v>10</v>
      </c>
      <c r="D67" s="245" t="s">
        <v>715</v>
      </c>
      <c r="E67" s="37" t="s">
        <v>64</v>
      </c>
      <c r="F67" s="37" t="s">
        <v>108</v>
      </c>
      <c r="G67" s="40">
        <v>7.69</v>
      </c>
      <c r="H67" s="40">
        <f>G67*$F$6+G67</f>
        <v>7.69</v>
      </c>
      <c r="I67" s="41"/>
      <c r="J67" s="42">
        <f t="shared" si="7"/>
        <v>7691.3842000000004</v>
      </c>
      <c r="K67" s="43"/>
      <c r="L67" s="44"/>
      <c r="M67" s="44"/>
      <c r="N67" s="44"/>
      <c r="O67" s="44"/>
      <c r="P67" s="45"/>
      <c r="Q67" s="237"/>
      <c r="R67" s="311"/>
      <c r="S67" s="238"/>
      <c r="T67" s="238"/>
      <c r="U67" s="238"/>
      <c r="V67" s="238"/>
      <c r="W67" s="238"/>
      <c r="X67" s="238"/>
      <c r="Y67" s="238"/>
      <c r="Z67" s="241">
        <f t="shared" si="1"/>
        <v>0</v>
      </c>
    </row>
    <row r="68" spans="1:26" ht="42.75" hidden="1" customHeight="1">
      <c r="A68" s="36" t="s">
        <v>863</v>
      </c>
      <c r="B68" s="37" t="s">
        <v>66</v>
      </c>
      <c r="C68" s="38" t="s">
        <v>10</v>
      </c>
      <c r="D68" s="245" t="s">
        <v>716</v>
      </c>
      <c r="E68" s="37" t="s">
        <v>64</v>
      </c>
      <c r="F68" s="37" t="s">
        <v>109</v>
      </c>
      <c r="G68" s="40">
        <v>7.46</v>
      </c>
      <c r="H68" s="40">
        <f>G68*$F$6+G68</f>
        <v>7.46</v>
      </c>
      <c r="I68" s="41"/>
      <c r="J68" s="42">
        <f t="shared" si="7"/>
        <v>2862.6258000000003</v>
      </c>
      <c r="K68" s="43"/>
      <c r="L68" s="44"/>
      <c r="M68" s="44"/>
      <c r="N68" s="44"/>
      <c r="O68" s="44"/>
      <c r="P68" s="45"/>
      <c r="Q68" s="237"/>
      <c r="R68" s="311"/>
      <c r="S68" s="238"/>
      <c r="T68" s="238"/>
      <c r="U68" s="238"/>
      <c r="V68" s="238"/>
      <c r="W68" s="238"/>
      <c r="X68" s="238"/>
      <c r="Y68" s="238"/>
      <c r="Z68" s="241">
        <f t="shared" si="1"/>
        <v>0</v>
      </c>
    </row>
    <row r="69" spans="1:26" ht="15.75" hidden="1" customHeight="1">
      <c r="A69" s="36" t="s">
        <v>864</v>
      </c>
      <c r="B69" s="37" t="s">
        <v>68</v>
      </c>
      <c r="C69" s="38" t="s">
        <v>10</v>
      </c>
      <c r="D69" s="245" t="s">
        <v>110</v>
      </c>
      <c r="E69" s="37" t="s">
        <v>37</v>
      </c>
      <c r="F69" s="37" t="s">
        <v>111</v>
      </c>
      <c r="G69" s="40">
        <v>365.68</v>
      </c>
      <c r="H69" s="40">
        <f>G69*$F$6+G69</f>
        <v>365.68</v>
      </c>
      <c r="I69" s="41"/>
      <c r="J69" s="42">
        <f t="shared" si="7"/>
        <v>5752.1464000000005</v>
      </c>
      <c r="K69" s="43"/>
      <c r="L69" s="44"/>
      <c r="M69" s="44"/>
      <c r="N69" s="44"/>
      <c r="O69" s="44"/>
      <c r="P69" s="45"/>
      <c r="Q69" s="237"/>
      <c r="R69" s="311"/>
      <c r="S69" s="238"/>
      <c r="T69" s="238"/>
      <c r="U69" s="238"/>
      <c r="V69" s="238"/>
      <c r="W69" s="238"/>
      <c r="X69" s="238"/>
      <c r="Y69" s="238"/>
      <c r="Z69" s="241">
        <f t="shared" si="1"/>
        <v>0</v>
      </c>
    </row>
    <row r="70" spans="1:26" ht="15.75" hidden="1" customHeight="1">
      <c r="A70" s="318"/>
      <c r="B70" s="319"/>
      <c r="C70" s="320"/>
      <c r="D70" s="244" t="s">
        <v>112</v>
      </c>
      <c r="E70" s="321"/>
      <c r="F70" s="319"/>
      <c r="G70" s="319"/>
      <c r="H70" s="319"/>
      <c r="I70" s="319"/>
      <c r="J70" s="322"/>
      <c r="K70" s="43"/>
      <c r="L70" s="44"/>
      <c r="M70" s="44"/>
      <c r="N70" s="44"/>
      <c r="O70" s="44"/>
      <c r="P70" s="45"/>
      <c r="Q70" s="237"/>
      <c r="R70" s="311"/>
      <c r="S70" s="238"/>
      <c r="T70" s="238"/>
      <c r="U70" s="238"/>
      <c r="V70" s="238"/>
      <c r="W70" s="238"/>
      <c r="X70" s="238"/>
      <c r="Y70" s="238"/>
      <c r="Z70" s="241">
        <f t="shared" si="1"/>
        <v>0</v>
      </c>
    </row>
    <row r="71" spans="1:26" ht="42.75" hidden="1" customHeight="1">
      <c r="A71" s="36" t="s">
        <v>865</v>
      </c>
      <c r="B71" s="37">
        <v>84220</v>
      </c>
      <c r="C71" s="38" t="s">
        <v>10</v>
      </c>
      <c r="D71" s="245" t="s">
        <v>717</v>
      </c>
      <c r="E71" s="37" t="s">
        <v>12</v>
      </c>
      <c r="F71" s="37" t="s">
        <v>113</v>
      </c>
      <c r="G71" s="40">
        <v>20.8</v>
      </c>
      <c r="H71" s="40">
        <f>G71*$F$6+G71</f>
        <v>20.8</v>
      </c>
      <c r="I71" s="41"/>
      <c r="J71" s="42">
        <f t="shared" si="7"/>
        <v>9368.9440000000013</v>
      </c>
      <c r="K71" s="43"/>
      <c r="L71" s="44"/>
      <c r="M71" s="44"/>
      <c r="N71" s="44"/>
      <c r="O71" s="44"/>
      <c r="P71" s="45"/>
      <c r="Q71" s="237"/>
      <c r="R71" s="311"/>
      <c r="S71" s="238"/>
      <c r="T71" s="238"/>
      <c r="U71" s="238"/>
      <c r="V71" s="238"/>
      <c r="W71" s="238"/>
      <c r="X71" s="238"/>
      <c r="Y71" s="238"/>
      <c r="Z71" s="241">
        <f t="shared" si="1"/>
        <v>0</v>
      </c>
    </row>
    <row r="72" spans="1:26" ht="42.75" hidden="1" customHeight="1">
      <c r="A72" s="36" t="s">
        <v>866</v>
      </c>
      <c r="B72" s="37" t="s">
        <v>63</v>
      </c>
      <c r="C72" s="38" t="s">
        <v>10</v>
      </c>
      <c r="D72" s="245" t="s">
        <v>715</v>
      </c>
      <c r="E72" s="37" t="s">
        <v>64</v>
      </c>
      <c r="F72" s="37" t="s">
        <v>114</v>
      </c>
      <c r="G72" s="40">
        <v>7.69</v>
      </c>
      <c r="H72" s="40">
        <f>G72*$F$6+G72</f>
        <v>7.69</v>
      </c>
      <c r="I72" s="41"/>
      <c r="J72" s="42">
        <f t="shared" si="7"/>
        <v>5346.6262999999999</v>
      </c>
      <c r="K72" s="43"/>
      <c r="L72" s="44"/>
      <c r="M72" s="44"/>
      <c r="N72" s="44"/>
      <c r="O72" s="44"/>
      <c r="P72" s="45"/>
      <c r="Q72" s="237"/>
      <c r="R72" s="311"/>
      <c r="S72" s="238"/>
      <c r="T72" s="238"/>
      <c r="U72" s="238"/>
      <c r="V72" s="238"/>
      <c r="W72" s="238"/>
      <c r="X72" s="238"/>
      <c r="Y72" s="238"/>
      <c r="Z72" s="241">
        <f t="shared" si="1"/>
        <v>0</v>
      </c>
    </row>
    <row r="73" spans="1:26" ht="42.75" hidden="1" customHeight="1">
      <c r="A73" s="36" t="s">
        <v>867</v>
      </c>
      <c r="B73" s="37" t="s">
        <v>66</v>
      </c>
      <c r="C73" s="38" t="s">
        <v>10</v>
      </c>
      <c r="D73" s="245" t="s">
        <v>716</v>
      </c>
      <c r="E73" s="37" t="s">
        <v>64</v>
      </c>
      <c r="F73" s="37" t="s">
        <v>115</v>
      </c>
      <c r="G73" s="40">
        <v>7.46</v>
      </c>
      <c r="H73" s="40">
        <f>G73*$F$6+G73</f>
        <v>7.46</v>
      </c>
      <c r="I73" s="41"/>
      <c r="J73" s="42">
        <f t="shared" si="7"/>
        <v>2794.143</v>
      </c>
      <c r="K73" s="43"/>
      <c r="L73" s="44"/>
      <c r="M73" s="44"/>
      <c r="N73" s="44"/>
      <c r="O73" s="44"/>
      <c r="P73" s="45"/>
      <c r="Q73" s="237"/>
      <c r="R73" s="311"/>
      <c r="S73" s="238"/>
      <c r="T73" s="238"/>
      <c r="U73" s="238"/>
      <c r="V73" s="238"/>
      <c r="W73" s="238"/>
      <c r="X73" s="238"/>
      <c r="Y73" s="238"/>
      <c r="Z73" s="241">
        <f t="shared" ref="Z73:Z136" si="8">S73+T73+U73+V73+W73+X73+Y73</f>
        <v>0</v>
      </c>
    </row>
    <row r="74" spans="1:26" ht="15.75" hidden="1" customHeight="1">
      <c r="A74" s="36" t="s">
        <v>868</v>
      </c>
      <c r="B74" s="37" t="s">
        <v>68</v>
      </c>
      <c r="C74" s="38" t="s">
        <v>10</v>
      </c>
      <c r="D74" s="245" t="s">
        <v>110</v>
      </c>
      <c r="E74" s="37" t="s">
        <v>37</v>
      </c>
      <c r="F74" s="37" t="s">
        <v>116</v>
      </c>
      <c r="G74" s="40">
        <v>365.68</v>
      </c>
      <c r="H74" s="40">
        <f>G74*$F$6+G74</f>
        <v>365.68</v>
      </c>
      <c r="I74" s="41"/>
      <c r="J74" s="42">
        <f t="shared" si="7"/>
        <v>9909.9279999999999</v>
      </c>
      <c r="K74" s="43"/>
      <c r="L74" s="44"/>
      <c r="M74" s="44"/>
      <c r="N74" s="44"/>
      <c r="O74" s="44"/>
      <c r="P74" s="45"/>
      <c r="Q74" s="237"/>
      <c r="R74" s="311"/>
      <c r="S74" s="238"/>
      <c r="T74" s="238"/>
      <c r="U74" s="238"/>
      <c r="V74" s="238"/>
      <c r="W74" s="238"/>
      <c r="X74" s="238"/>
      <c r="Y74" s="238"/>
      <c r="Z74" s="241">
        <f t="shared" si="8"/>
        <v>0</v>
      </c>
    </row>
    <row r="75" spans="1:26" ht="15.75" hidden="1" customHeight="1">
      <c r="A75" s="318"/>
      <c r="B75" s="319"/>
      <c r="C75" s="320"/>
      <c r="D75" s="244" t="s">
        <v>117</v>
      </c>
      <c r="E75" s="321"/>
      <c r="F75" s="319"/>
      <c r="G75" s="319"/>
      <c r="H75" s="319"/>
      <c r="I75" s="319"/>
      <c r="J75" s="322"/>
      <c r="K75" s="43"/>
      <c r="L75" s="44"/>
      <c r="M75" s="44"/>
      <c r="N75" s="44"/>
      <c r="O75" s="44"/>
      <c r="P75" s="45"/>
      <c r="Q75" s="237"/>
      <c r="R75" s="311"/>
      <c r="S75" s="238"/>
      <c r="T75" s="238"/>
      <c r="U75" s="238"/>
      <c r="V75" s="238"/>
      <c r="W75" s="238"/>
      <c r="X75" s="238"/>
      <c r="Y75" s="238"/>
      <c r="Z75" s="241">
        <f t="shared" si="8"/>
        <v>0</v>
      </c>
    </row>
    <row r="76" spans="1:26" ht="28.5" hidden="1" customHeight="1">
      <c r="A76" s="36" t="s">
        <v>869</v>
      </c>
      <c r="B76" s="37">
        <v>83901</v>
      </c>
      <c r="C76" s="38" t="s">
        <v>10</v>
      </c>
      <c r="D76" s="245" t="s">
        <v>718</v>
      </c>
      <c r="E76" s="37" t="s">
        <v>29</v>
      </c>
      <c r="F76" s="37" t="s">
        <v>118</v>
      </c>
      <c r="G76" s="40">
        <v>14.51</v>
      </c>
      <c r="H76" s="40">
        <f>G76*$F$6+G76</f>
        <v>14.51</v>
      </c>
      <c r="I76" s="41"/>
      <c r="J76" s="42">
        <f t="shared" si="7"/>
        <v>2061.8710000000001</v>
      </c>
      <c r="K76" s="43"/>
      <c r="L76" s="44"/>
      <c r="M76" s="44"/>
      <c r="N76" s="44"/>
      <c r="O76" s="44"/>
      <c r="P76" s="45"/>
      <c r="Q76" s="237"/>
      <c r="R76" s="311"/>
      <c r="S76" s="238"/>
      <c r="T76" s="238"/>
      <c r="U76" s="238"/>
      <c r="V76" s="238"/>
      <c r="W76" s="238"/>
      <c r="X76" s="238"/>
      <c r="Y76" s="238"/>
      <c r="Z76" s="241">
        <f t="shared" si="8"/>
        <v>0</v>
      </c>
    </row>
    <row r="77" spans="1:26" ht="15.75" hidden="1" customHeight="1">
      <c r="A77" s="318"/>
      <c r="B77" s="319"/>
      <c r="C77" s="320"/>
      <c r="D77" s="244" t="s">
        <v>119</v>
      </c>
      <c r="E77" s="321"/>
      <c r="F77" s="319"/>
      <c r="G77" s="319"/>
      <c r="H77" s="319"/>
      <c r="I77" s="319"/>
      <c r="J77" s="322"/>
      <c r="K77" s="43"/>
      <c r="L77" s="44"/>
      <c r="M77" s="44"/>
      <c r="N77" s="44"/>
      <c r="O77" s="44"/>
      <c r="P77" s="45"/>
      <c r="Q77" s="237"/>
      <c r="R77" s="311"/>
      <c r="S77" s="238"/>
      <c r="T77" s="238"/>
      <c r="U77" s="238"/>
      <c r="V77" s="238"/>
      <c r="W77" s="238"/>
      <c r="X77" s="238"/>
      <c r="Y77" s="238"/>
      <c r="Z77" s="241">
        <f t="shared" si="8"/>
        <v>0</v>
      </c>
    </row>
    <row r="78" spans="1:26" ht="28.5" hidden="1" customHeight="1">
      <c r="A78" s="36" t="s">
        <v>870</v>
      </c>
      <c r="B78" s="37">
        <v>84220</v>
      </c>
      <c r="C78" s="38" t="s">
        <v>10</v>
      </c>
      <c r="D78" s="245" t="s">
        <v>719</v>
      </c>
      <c r="E78" s="37" t="s">
        <v>12</v>
      </c>
      <c r="F78" s="37" t="s">
        <v>120</v>
      </c>
      <c r="G78" s="40">
        <v>20.8</v>
      </c>
      <c r="H78" s="40">
        <f>G78*$F$6+G78</f>
        <v>20.8</v>
      </c>
      <c r="I78" s="41"/>
      <c r="J78" s="42">
        <f t="shared" si="7"/>
        <v>489.42400000000004</v>
      </c>
      <c r="K78" s="43"/>
      <c r="L78" s="44"/>
      <c r="M78" s="44"/>
      <c r="N78" s="44"/>
      <c r="O78" s="44"/>
      <c r="P78" s="45"/>
      <c r="Q78" s="237"/>
      <c r="R78" s="311"/>
      <c r="S78" s="238"/>
      <c r="T78" s="238"/>
      <c r="U78" s="238"/>
      <c r="V78" s="238"/>
      <c r="W78" s="238"/>
      <c r="X78" s="238"/>
      <c r="Y78" s="238"/>
      <c r="Z78" s="241">
        <f t="shared" si="8"/>
        <v>0</v>
      </c>
    </row>
    <row r="79" spans="1:26" ht="42.75" hidden="1" customHeight="1">
      <c r="A79" s="36" t="s">
        <v>871</v>
      </c>
      <c r="B79" s="37" t="s">
        <v>63</v>
      </c>
      <c r="C79" s="38" t="s">
        <v>10</v>
      </c>
      <c r="D79" s="245" t="s">
        <v>715</v>
      </c>
      <c r="E79" s="37" t="s">
        <v>64</v>
      </c>
      <c r="F79" s="37" t="s">
        <v>121</v>
      </c>
      <c r="G79" s="40">
        <v>7.69</v>
      </c>
      <c r="H79" s="40">
        <f>G79*$F$6+G79</f>
        <v>7.69</v>
      </c>
      <c r="I79" s="41"/>
      <c r="J79" s="42">
        <f t="shared" si="7"/>
        <v>524.30420000000004</v>
      </c>
      <c r="K79" s="43"/>
      <c r="L79" s="44"/>
      <c r="M79" s="44"/>
      <c r="N79" s="44"/>
      <c r="O79" s="44"/>
      <c r="P79" s="45"/>
      <c r="Q79" s="237"/>
      <c r="R79" s="311"/>
      <c r="S79" s="238"/>
      <c r="T79" s="238"/>
      <c r="U79" s="238"/>
      <c r="V79" s="238"/>
      <c r="W79" s="238"/>
      <c r="X79" s="238"/>
      <c r="Y79" s="238"/>
      <c r="Z79" s="241">
        <f t="shared" si="8"/>
        <v>0</v>
      </c>
    </row>
    <row r="80" spans="1:26" ht="42.75" hidden="1" customHeight="1">
      <c r="A80" s="36" t="s">
        <v>872</v>
      </c>
      <c r="B80" s="37" t="s">
        <v>66</v>
      </c>
      <c r="C80" s="38" t="s">
        <v>10</v>
      </c>
      <c r="D80" s="245" t="s">
        <v>716</v>
      </c>
      <c r="E80" s="37" t="s">
        <v>64</v>
      </c>
      <c r="F80" s="37" t="s">
        <v>122</v>
      </c>
      <c r="G80" s="40">
        <v>7.46</v>
      </c>
      <c r="H80" s="40">
        <f>G80*$F$6+G80</f>
        <v>7.46</v>
      </c>
      <c r="I80" s="41"/>
      <c r="J80" s="42">
        <f t="shared" si="7"/>
        <v>211.56559999999999</v>
      </c>
      <c r="K80" s="43"/>
      <c r="L80" s="44"/>
      <c r="M80" s="44"/>
      <c r="N80" s="44"/>
      <c r="O80" s="44"/>
      <c r="P80" s="45"/>
      <c r="Q80" s="237"/>
      <c r="R80" s="311"/>
      <c r="S80" s="238"/>
      <c r="T80" s="238"/>
      <c r="U80" s="238"/>
      <c r="V80" s="238"/>
      <c r="W80" s="238"/>
      <c r="X80" s="238"/>
      <c r="Y80" s="238"/>
      <c r="Z80" s="241">
        <f t="shared" si="8"/>
        <v>0</v>
      </c>
    </row>
    <row r="81" spans="1:26" ht="15.75" hidden="1" customHeight="1">
      <c r="A81" s="36" t="s">
        <v>873</v>
      </c>
      <c r="B81" s="37" t="s">
        <v>68</v>
      </c>
      <c r="C81" s="38" t="s">
        <v>10</v>
      </c>
      <c r="D81" s="245" t="s">
        <v>110</v>
      </c>
      <c r="E81" s="37" t="s">
        <v>37</v>
      </c>
      <c r="F81" s="37" t="s">
        <v>123</v>
      </c>
      <c r="G81" s="40">
        <v>365.68</v>
      </c>
      <c r="H81" s="40">
        <f>G81*$F$6+G81</f>
        <v>365.68</v>
      </c>
      <c r="I81" s="41"/>
      <c r="J81" s="42">
        <f t="shared" si="7"/>
        <v>398.59120000000001</v>
      </c>
      <c r="K81" s="43"/>
      <c r="L81" s="44"/>
      <c r="M81" s="44"/>
      <c r="N81" s="44"/>
      <c r="O81" s="44"/>
      <c r="P81" s="45"/>
      <c r="Q81" s="237"/>
      <c r="R81" s="311"/>
      <c r="S81" s="238"/>
      <c r="T81" s="238"/>
      <c r="U81" s="238"/>
      <c r="V81" s="238"/>
      <c r="W81" s="238"/>
      <c r="X81" s="238"/>
      <c r="Y81" s="238"/>
      <c r="Z81" s="241">
        <f t="shared" si="8"/>
        <v>0</v>
      </c>
    </row>
    <row r="82" spans="1:26" ht="15.75" hidden="1" customHeight="1">
      <c r="A82" s="316" t="s">
        <v>34</v>
      </c>
      <c r="B82" s="317"/>
      <c r="C82" s="317"/>
      <c r="D82" s="317"/>
      <c r="E82" s="317"/>
      <c r="F82" s="317"/>
      <c r="G82" s="317"/>
      <c r="H82" s="46">
        <f>J82/$J$6</f>
        <v>4.6208097020054982E-2</v>
      </c>
      <c r="I82" s="47"/>
      <c r="J82" s="48">
        <f>SUM(J65:J81)</f>
        <v>53406.737700000005</v>
      </c>
      <c r="K82" s="43"/>
      <c r="L82" s="44"/>
      <c r="M82" s="44"/>
      <c r="N82" s="44"/>
      <c r="O82" s="44"/>
      <c r="P82" s="45"/>
      <c r="Q82" s="237"/>
      <c r="R82" s="311"/>
      <c r="S82" s="238"/>
      <c r="T82" s="238"/>
      <c r="U82" s="238"/>
      <c r="V82" s="238"/>
      <c r="W82" s="238"/>
      <c r="X82" s="238"/>
      <c r="Y82" s="238"/>
      <c r="Z82" s="241">
        <f t="shared" si="8"/>
        <v>0</v>
      </c>
    </row>
    <row r="83" spans="1:26" ht="21.75" customHeight="1" thickBot="1">
      <c r="A83" s="49">
        <v>5</v>
      </c>
      <c r="B83" s="313"/>
      <c r="C83" s="314"/>
      <c r="D83" s="30" t="s">
        <v>124</v>
      </c>
      <c r="E83" s="313"/>
      <c r="F83" s="315"/>
      <c r="G83" s="315"/>
      <c r="H83" s="314"/>
      <c r="I83" s="249">
        <f>J83/J6</f>
        <v>8.7823216765733469E-3</v>
      </c>
      <c r="J83" s="48">
        <f>'Orçamento - Proinfância - FNDE'!I77</f>
        <v>10150.496999999999</v>
      </c>
      <c r="K83" s="43"/>
      <c r="L83" s="44"/>
      <c r="M83" s="44"/>
      <c r="N83" s="44"/>
      <c r="O83" s="44"/>
      <c r="P83" s="45"/>
      <c r="Q83" s="237"/>
      <c r="R83" s="311"/>
      <c r="S83" s="238"/>
      <c r="T83" s="238">
        <v>0.5</v>
      </c>
      <c r="U83" s="238">
        <v>0.5</v>
      </c>
      <c r="V83" s="238"/>
      <c r="W83" s="238"/>
      <c r="X83" s="238"/>
      <c r="Y83" s="238"/>
      <c r="Z83" s="241">
        <f t="shared" si="8"/>
        <v>1</v>
      </c>
    </row>
    <row r="84" spans="1:26" ht="15.75" hidden="1" customHeight="1">
      <c r="A84" s="323"/>
      <c r="B84" s="324"/>
      <c r="C84" s="325"/>
      <c r="D84" s="66" t="s">
        <v>125</v>
      </c>
      <c r="E84" s="326"/>
      <c r="F84" s="324"/>
      <c r="G84" s="324"/>
      <c r="H84" s="324"/>
      <c r="I84" s="324"/>
      <c r="J84" s="327"/>
      <c r="K84" s="43"/>
      <c r="L84" s="44"/>
      <c r="M84" s="44"/>
      <c r="N84" s="44"/>
      <c r="O84" s="44"/>
      <c r="P84" s="45"/>
      <c r="Q84" s="237"/>
      <c r="R84" s="311"/>
      <c r="S84" s="238"/>
      <c r="T84" s="238"/>
      <c r="U84" s="238"/>
      <c r="V84" s="238"/>
      <c r="W84" s="238"/>
      <c r="X84" s="238"/>
      <c r="Y84" s="238"/>
      <c r="Z84" s="241">
        <f t="shared" si="8"/>
        <v>0</v>
      </c>
    </row>
    <row r="85" spans="1:26" ht="28.5" hidden="1" customHeight="1">
      <c r="A85" s="54" t="s">
        <v>874</v>
      </c>
      <c r="B85" s="55" t="s">
        <v>126</v>
      </c>
      <c r="C85" s="56" t="s">
        <v>10</v>
      </c>
      <c r="D85" s="57" t="s">
        <v>720</v>
      </c>
      <c r="E85" s="55" t="s">
        <v>12</v>
      </c>
      <c r="F85" s="55" t="s">
        <v>127</v>
      </c>
      <c r="G85" s="58">
        <v>108.85</v>
      </c>
      <c r="H85" s="58">
        <f>G85*$F$6+G85</f>
        <v>108.85</v>
      </c>
      <c r="I85" s="59"/>
      <c r="J85" s="60">
        <f>F85*H85</f>
        <v>559.48899999999992</v>
      </c>
      <c r="K85" s="43"/>
      <c r="L85" s="44"/>
      <c r="M85" s="44"/>
      <c r="N85" s="44"/>
      <c r="O85" s="44"/>
      <c r="P85" s="45"/>
      <c r="Q85" s="237"/>
      <c r="R85" s="311"/>
      <c r="S85" s="238"/>
      <c r="T85" s="238"/>
      <c r="U85" s="238"/>
      <c r="V85" s="238"/>
      <c r="W85" s="238"/>
      <c r="X85" s="238"/>
      <c r="Y85" s="238"/>
      <c r="Z85" s="241">
        <f t="shared" si="8"/>
        <v>0</v>
      </c>
    </row>
    <row r="86" spans="1:26" ht="15.75" hidden="1" customHeight="1">
      <c r="A86" s="323"/>
      <c r="B86" s="324"/>
      <c r="C86" s="325"/>
      <c r="D86" s="53" t="s">
        <v>128</v>
      </c>
      <c r="E86" s="326"/>
      <c r="F86" s="324"/>
      <c r="G86" s="324"/>
      <c r="H86" s="324"/>
      <c r="I86" s="324"/>
      <c r="J86" s="327"/>
      <c r="K86" s="43"/>
      <c r="L86" s="44"/>
      <c r="M86" s="44"/>
      <c r="N86" s="44"/>
      <c r="O86" s="44"/>
      <c r="P86" s="45"/>
      <c r="Q86" s="237"/>
      <c r="R86" s="311"/>
      <c r="S86" s="238"/>
      <c r="T86" s="238"/>
      <c r="U86" s="238"/>
      <c r="V86" s="238"/>
      <c r="W86" s="238"/>
      <c r="X86" s="238"/>
      <c r="Y86" s="238"/>
      <c r="Z86" s="241">
        <f t="shared" si="8"/>
        <v>0</v>
      </c>
    </row>
    <row r="87" spans="1:26" ht="42.75" hidden="1" customHeight="1">
      <c r="A87" s="67" t="s">
        <v>721</v>
      </c>
      <c r="B87" s="68" t="s">
        <v>722</v>
      </c>
      <c r="C87" s="69" t="s">
        <v>10</v>
      </c>
      <c r="D87" s="57" t="s">
        <v>723</v>
      </c>
      <c r="E87" s="68" t="s">
        <v>12</v>
      </c>
      <c r="F87" s="68" t="s">
        <v>724</v>
      </c>
      <c r="G87" s="58">
        <v>47.7</v>
      </c>
      <c r="H87" s="58">
        <f>G87*$F$6+G87</f>
        <v>47.7</v>
      </c>
      <c r="I87" s="59"/>
      <c r="J87" s="60">
        <f>F87*H87</f>
        <v>27313.974000000002</v>
      </c>
      <c r="K87" s="43"/>
      <c r="L87" s="44"/>
      <c r="M87" s="44"/>
      <c r="N87" s="44"/>
      <c r="O87" s="44"/>
      <c r="P87" s="45"/>
      <c r="Q87" s="237"/>
      <c r="R87" s="311"/>
      <c r="S87" s="238"/>
      <c r="T87" s="238"/>
      <c r="U87" s="238"/>
      <c r="V87" s="238"/>
      <c r="W87" s="238"/>
      <c r="X87" s="238"/>
      <c r="Y87" s="238"/>
      <c r="Z87" s="241">
        <f t="shared" si="8"/>
        <v>0</v>
      </c>
    </row>
    <row r="88" spans="1:26" ht="42.75" hidden="1" customHeight="1">
      <c r="A88" s="67" t="s">
        <v>875</v>
      </c>
      <c r="B88" s="55" t="s">
        <v>129</v>
      </c>
      <c r="C88" s="56" t="s">
        <v>10</v>
      </c>
      <c r="D88" s="57" t="s">
        <v>725</v>
      </c>
      <c r="E88" s="55" t="s">
        <v>12</v>
      </c>
      <c r="F88" s="55" t="s">
        <v>130</v>
      </c>
      <c r="G88" s="58">
        <v>60.24</v>
      </c>
      <c r="H88" s="58">
        <f>G88*$F$6+G88</f>
        <v>60.24</v>
      </c>
      <c r="I88" s="59"/>
      <c r="J88" s="60">
        <f>F88*H88</f>
        <v>743.36160000000007</v>
      </c>
      <c r="K88" s="43"/>
      <c r="L88" s="44"/>
      <c r="M88" s="44"/>
      <c r="N88" s="44"/>
      <c r="O88" s="44"/>
      <c r="P88" s="45"/>
      <c r="Q88" s="237"/>
      <c r="R88" s="311"/>
      <c r="S88" s="238"/>
      <c r="T88" s="238"/>
      <c r="U88" s="238"/>
      <c r="V88" s="238"/>
      <c r="W88" s="238"/>
      <c r="X88" s="238"/>
      <c r="Y88" s="238"/>
      <c r="Z88" s="241">
        <f t="shared" si="8"/>
        <v>0</v>
      </c>
    </row>
    <row r="89" spans="1:26" ht="42.75" hidden="1" customHeight="1">
      <c r="A89" s="67" t="s">
        <v>876</v>
      </c>
      <c r="B89" s="55">
        <v>87508</v>
      </c>
      <c r="C89" s="56" t="s">
        <v>10</v>
      </c>
      <c r="D89" s="57" t="s">
        <v>726</v>
      </c>
      <c r="E89" s="55" t="s">
        <v>12</v>
      </c>
      <c r="F89" s="55" t="s">
        <v>131</v>
      </c>
      <c r="G89" s="58">
        <v>70.14</v>
      </c>
      <c r="H89" s="58">
        <f>G89*$F$6+G89</f>
        <v>70.14</v>
      </c>
      <c r="I89" s="59"/>
      <c r="J89" s="60">
        <f>F89*H89</f>
        <v>32310.692400000004</v>
      </c>
      <c r="K89" s="43"/>
      <c r="L89" s="44"/>
      <c r="M89" s="44"/>
      <c r="N89" s="44"/>
      <c r="O89" s="44"/>
      <c r="P89" s="45"/>
      <c r="Q89" s="237"/>
      <c r="R89" s="311"/>
      <c r="S89" s="238"/>
      <c r="T89" s="238"/>
      <c r="U89" s="238"/>
      <c r="V89" s="238"/>
      <c r="W89" s="238"/>
      <c r="X89" s="238"/>
      <c r="Y89" s="238"/>
      <c r="Z89" s="241">
        <f t="shared" si="8"/>
        <v>0</v>
      </c>
    </row>
    <row r="90" spans="1:26" ht="42.75" hidden="1" customHeight="1">
      <c r="A90" s="67" t="s">
        <v>877</v>
      </c>
      <c r="B90" s="55" t="s">
        <v>132</v>
      </c>
      <c r="C90" s="56" t="s">
        <v>10</v>
      </c>
      <c r="D90" s="57" t="s">
        <v>727</v>
      </c>
      <c r="E90" s="55" t="s">
        <v>29</v>
      </c>
      <c r="F90" s="55" t="s">
        <v>133</v>
      </c>
      <c r="G90" s="58">
        <v>12.48</v>
      </c>
      <c r="H90" s="58">
        <f>G90*$F$6+G90</f>
        <v>12.48</v>
      </c>
      <c r="I90" s="59"/>
      <c r="J90" s="60">
        <f>F90*H90</f>
        <v>437.04960000000005</v>
      </c>
      <c r="K90" s="43"/>
      <c r="L90" s="44"/>
      <c r="M90" s="44"/>
      <c r="N90" s="44"/>
      <c r="O90" s="44"/>
      <c r="P90" s="45"/>
      <c r="Q90" s="237"/>
      <c r="R90" s="311"/>
      <c r="S90" s="238"/>
      <c r="T90" s="238"/>
      <c r="U90" s="238"/>
      <c r="V90" s="238"/>
      <c r="W90" s="238"/>
      <c r="X90" s="238"/>
      <c r="Y90" s="238"/>
      <c r="Z90" s="241">
        <f t="shared" si="8"/>
        <v>0</v>
      </c>
    </row>
    <row r="91" spans="1:26" ht="28.5" hidden="1" customHeight="1">
      <c r="A91" s="67" t="s">
        <v>878</v>
      </c>
      <c r="B91" s="55">
        <v>79627</v>
      </c>
      <c r="C91" s="56" t="s">
        <v>10</v>
      </c>
      <c r="D91" s="57" t="s">
        <v>728</v>
      </c>
      <c r="E91" s="55" t="s">
        <v>12</v>
      </c>
      <c r="F91" s="55" t="s">
        <v>134</v>
      </c>
      <c r="G91" s="58">
        <v>530.85</v>
      </c>
      <c r="H91" s="58">
        <f>G91*$F$6+G91</f>
        <v>530.85</v>
      </c>
      <c r="I91" s="59"/>
      <c r="J91" s="60">
        <f>F91*H91</f>
        <v>6009.2220000000007</v>
      </c>
      <c r="K91" s="43"/>
      <c r="L91" s="44"/>
      <c r="M91" s="44"/>
      <c r="N91" s="44"/>
      <c r="O91" s="44"/>
      <c r="P91" s="45"/>
      <c r="Q91" s="237"/>
      <c r="R91" s="311"/>
      <c r="S91" s="238"/>
      <c r="T91" s="238"/>
      <c r="U91" s="238"/>
      <c r="V91" s="238"/>
      <c r="W91" s="238"/>
      <c r="X91" s="238"/>
      <c r="Y91" s="238"/>
      <c r="Z91" s="241">
        <f t="shared" si="8"/>
        <v>0</v>
      </c>
    </row>
    <row r="92" spans="1:26" ht="15.75" hidden="1" customHeight="1">
      <c r="A92" s="323"/>
      <c r="B92" s="324"/>
      <c r="C92" s="325"/>
      <c r="D92" s="53" t="s">
        <v>135</v>
      </c>
      <c r="E92" s="326"/>
      <c r="F92" s="324"/>
      <c r="G92" s="324"/>
      <c r="H92" s="324"/>
      <c r="I92" s="324"/>
      <c r="J92" s="327"/>
      <c r="K92" s="43"/>
      <c r="L92" s="44"/>
      <c r="M92" s="44"/>
      <c r="N92" s="44"/>
      <c r="O92" s="44"/>
      <c r="P92" s="45"/>
      <c r="Q92" s="237"/>
      <c r="R92" s="311"/>
      <c r="S92" s="238"/>
      <c r="T92" s="238"/>
      <c r="U92" s="238"/>
      <c r="V92" s="238"/>
      <c r="W92" s="238"/>
      <c r="X92" s="238"/>
      <c r="Y92" s="238"/>
      <c r="Z92" s="241">
        <f t="shared" si="8"/>
        <v>0</v>
      </c>
    </row>
    <row r="93" spans="1:26" ht="42.75" hidden="1" customHeight="1">
      <c r="A93" s="67" t="s">
        <v>729</v>
      </c>
      <c r="B93" s="68" t="s">
        <v>722</v>
      </c>
      <c r="C93" s="69" t="s">
        <v>10</v>
      </c>
      <c r="D93" s="57" t="s">
        <v>723</v>
      </c>
      <c r="E93" s="68" t="s">
        <v>12</v>
      </c>
      <c r="F93" s="68" t="s">
        <v>730</v>
      </c>
      <c r="G93" s="58">
        <v>47.7</v>
      </c>
      <c r="H93" s="58">
        <f>G93*$F$6+G93</f>
        <v>47.7</v>
      </c>
      <c r="I93" s="59"/>
      <c r="J93" s="60">
        <f>F93*H93</f>
        <v>1618.461</v>
      </c>
      <c r="K93" s="43"/>
      <c r="L93" s="44"/>
      <c r="M93" s="44"/>
      <c r="N93" s="44"/>
      <c r="O93" s="44"/>
      <c r="P93" s="45"/>
      <c r="Q93" s="237"/>
      <c r="R93" s="311"/>
      <c r="S93" s="238"/>
      <c r="T93" s="238"/>
      <c r="U93" s="238"/>
      <c r="V93" s="238"/>
      <c r="W93" s="238"/>
      <c r="X93" s="238"/>
      <c r="Y93" s="238"/>
      <c r="Z93" s="241">
        <f t="shared" si="8"/>
        <v>0</v>
      </c>
    </row>
    <row r="94" spans="1:26" ht="15.75" hidden="1" customHeight="1">
      <c r="A94" s="328" t="s">
        <v>34</v>
      </c>
      <c r="B94" s="329"/>
      <c r="C94" s="329"/>
      <c r="D94" s="329"/>
      <c r="E94" s="329"/>
      <c r="F94" s="329"/>
      <c r="G94" s="329"/>
      <c r="H94" s="61">
        <f>J94/$J$6</f>
        <v>5.9692853382217526E-2</v>
      </c>
      <c r="I94" s="62"/>
      <c r="J94" s="63">
        <f>SUM(J84:J93)</f>
        <v>68992.249599999996</v>
      </c>
      <c r="K94" s="43"/>
      <c r="L94" s="44"/>
      <c r="M94" s="44"/>
      <c r="N94" s="44"/>
      <c r="O94" s="44"/>
      <c r="P94" s="45"/>
      <c r="Q94" s="237"/>
      <c r="R94" s="311"/>
      <c r="S94" s="238"/>
      <c r="T94" s="238"/>
      <c r="U94" s="238"/>
      <c r="V94" s="238"/>
      <c r="W94" s="238"/>
      <c r="X94" s="238"/>
      <c r="Y94" s="238"/>
      <c r="Z94" s="241">
        <f t="shared" si="8"/>
        <v>0</v>
      </c>
    </row>
    <row r="95" spans="1:26" ht="21.75" customHeight="1" thickBot="1">
      <c r="A95" s="64">
        <v>6</v>
      </c>
      <c r="B95" s="330"/>
      <c r="C95" s="331"/>
      <c r="D95" s="65" t="s">
        <v>136</v>
      </c>
      <c r="E95" s="330"/>
      <c r="F95" s="332"/>
      <c r="G95" s="332"/>
      <c r="H95" s="331"/>
      <c r="I95" s="250">
        <f>J95/J6</f>
        <v>0.17666241567231789</v>
      </c>
      <c r="J95" s="63">
        <f>'Orçamento - Proinfância - FNDE'!I89</f>
        <v>204184.1993875</v>
      </c>
      <c r="K95" s="43"/>
      <c r="L95" s="44"/>
      <c r="M95" s="44"/>
      <c r="N95" s="44"/>
      <c r="O95" s="44"/>
      <c r="P95" s="45"/>
      <c r="Q95" s="237"/>
      <c r="R95" s="311"/>
      <c r="S95" s="238"/>
      <c r="T95" s="238"/>
      <c r="U95" s="238">
        <v>0.2</v>
      </c>
      <c r="V95" s="238">
        <v>0.2</v>
      </c>
      <c r="W95" s="238">
        <v>0.6</v>
      </c>
      <c r="X95" s="238"/>
      <c r="Y95" s="238"/>
      <c r="Z95" s="241">
        <f t="shared" si="8"/>
        <v>1</v>
      </c>
    </row>
    <row r="96" spans="1:26" ht="15.75" hidden="1" customHeight="1">
      <c r="A96" s="323"/>
      <c r="B96" s="324"/>
      <c r="C96" s="325"/>
      <c r="D96" s="66" t="s">
        <v>137</v>
      </c>
      <c r="E96" s="326"/>
      <c r="F96" s="324"/>
      <c r="G96" s="324"/>
      <c r="H96" s="324"/>
      <c r="I96" s="324"/>
      <c r="J96" s="327"/>
      <c r="K96" s="43"/>
      <c r="L96" s="44"/>
      <c r="M96" s="44"/>
      <c r="N96" s="44"/>
      <c r="O96" s="44"/>
      <c r="P96" s="45"/>
      <c r="Q96" s="237"/>
      <c r="R96" s="311"/>
      <c r="S96" s="238"/>
      <c r="T96" s="238"/>
      <c r="U96" s="238"/>
      <c r="V96" s="238"/>
      <c r="W96" s="238"/>
      <c r="X96" s="238"/>
      <c r="Y96" s="238"/>
      <c r="Z96" s="241">
        <f t="shared" si="8"/>
        <v>0</v>
      </c>
    </row>
    <row r="97" spans="1:26" ht="28.5" hidden="1" customHeight="1">
      <c r="A97" s="54" t="s">
        <v>879</v>
      </c>
      <c r="B97" s="55" t="s">
        <v>138</v>
      </c>
      <c r="C97" s="56" t="s">
        <v>10</v>
      </c>
      <c r="D97" s="57" t="s">
        <v>731</v>
      </c>
      <c r="E97" s="55" t="s">
        <v>0</v>
      </c>
      <c r="F97" s="55" t="s">
        <v>13</v>
      </c>
      <c r="G97" s="58">
        <v>300.69</v>
      </c>
      <c r="H97" s="58">
        <f t="shared" ref="H97:H103" si="9">G97*$F$6+G97</f>
        <v>300.69</v>
      </c>
      <c r="I97" s="59"/>
      <c r="J97" s="60">
        <f t="shared" ref="J97:J103" si="10">F97*H97</f>
        <v>1804.1399999999999</v>
      </c>
      <c r="K97" s="43"/>
      <c r="L97" s="44"/>
      <c r="M97" s="44"/>
      <c r="N97" s="44"/>
      <c r="O97" s="44"/>
      <c r="P97" s="45"/>
      <c r="Q97" s="237"/>
      <c r="R97" s="311"/>
      <c r="S97" s="238"/>
      <c r="T97" s="238"/>
      <c r="U97" s="238"/>
      <c r="V97" s="238"/>
      <c r="W97" s="238"/>
      <c r="X97" s="238"/>
      <c r="Y97" s="238"/>
      <c r="Z97" s="241">
        <f t="shared" si="8"/>
        <v>0</v>
      </c>
    </row>
    <row r="98" spans="1:26" ht="28.5" hidden="1" customHeight="1">
      <c r="A98" s="54" t="s">
        <v>880</v>
      </c>
      <c r="B98" s="55" t="s">
        <v>139</v>
      </c>
      <c r="C98" s="56" t="s">
        <v>10</v>
      </c>
      <c r="D98" s="57" t="s">
        <v>732</v>
      </c>
      <c r="E98" s="55" t="s">
        <v>0</v>
      </c>
      <c r="F98" s="55" t="s">
        <v>140</v>
      </c>
      <c r="G98" s="58">
        <v>740.85</v>
      </c>
      <c r="H98" s="58">
        <f t="shared" si="9"/>
        <v>740.85</v>
      </c>
      <c r="I98" s="59"/>
      <c r="J98" s="60">
        <f t="shared" si="10"/>
        <v>2222.5500000000002</v>
      </c>
      <c r="K98" s="43"/>
      <c r="L98" s="44"/>
      <c r="M98" s="44"/>
      <c r="N98" s="44"/>
      <c r="O98" s="44"/>
      <c r="P98" s="45"/>
      <c r="Q98" s="237"/>
      <c r="R98" s="311"/>
      <c r="S98" s="238"/>
      <c r="T98" s="238"/>
      <c r="U98" s="238"/>
      <c r="V98" s="238"/>
      <c r="W98" s="238"/>
      <c r="X98" s="238"/>
      <c r="Y98" s="238"/>
      <c r="Z98" s="241">
        <f t="shared" si="8"/>
        <v>0</v>
      </c>
    </row>
    <row r="99" spans="1:26" ht="28.5" hidden="1" customHeight="1">
      <c r="A99" s="54" t="s">
        <v>881</v>
      </c>
      <c r="B99" s="55" t="s">
        <v>141</v>
      </c>
      <c r="C99" s="56" t="s">
        <v>10</v>
      </c>
      <c r="D99" s="57" t="s">
        <v>733</v>
      </c>
      <c r="E99" s="55" t="s">
        <v>0</v>
      </c>
      <c r="F99" s="55" t="s">
        <v>140</v>
      </c>
      <c r="G99" s="58">
        <v>305.13</v>
      </c>
      <c r="H99" s="58">
        <f t="shared" si="9"/>
        <v>305.13</v>
      </c>
      <c r="I99" s="59"/>
      <c r="J99" s="60">
        <f t="shared" si="10"/>
        <v>915.39</v>
      </c>
      <c r="K99" s="43"/>
      <c r="L99" s="44"/>
      <c r="M99" s="44"/>
      <c r="N99" s="44"/>
      <c r="O99" s="44"/>
      <c r="P99" s="45"/>
      <c r="Q99" s="237"/>
      <c r="R99" s="311"/>
      <c r="S99" s="238"/>
      <c r="T99" s="238"/>
      <c r="U99" s="238"/>
      <c r="V99" s="238"/>
      <c r="W99" s="238"/>
      <c r="X99" s="238"/>
      <c r="Y99" s="238"/>
      <c r="Z99" s="241">
        <f t="shared" si="8"/>
        <v>0</v>
      </c>
    </row>
    <row r="100" spans="1:26" ht="28.5" hidden="1" customHeight="1">
      <c r="A100" s="54" t="s">
        <v>882</v>
      </c>
      <c r="B100" s="55" t="s">
        <v>141</v>
      </c>
      <c r="C100" s="56" t="s">
        <v>10</v>
      </c>
      <c r="D100" s="57" t="s">
        <v>734</v>
      </c>
      <c r="E100" s="55" t="s">
        <v>0</v>
      </c>
      <c r="F100" s="55" t="s">
        <v>13</v>
      </c>
      <c r="G100" s="58">
        <v>305.13</v>
      </c>
      <c r="H100" s="58">
        <f t="shared" si="9"/>
        <v>305.13</v>
      </c>
      <c r="I100" s="59"/>
      <c r="J100" s="60">
        <f t="shared" si="10"/>
        <v>1830.78</v>
      </c>
      <c r="K100" s="43"/>
      <c r="L100" s="44"/>
      <c r="M100" s="44"/>
      <c r="N100" s="44"/>
      <c r="O100" s="44"/>
      <c r="P100" s="45"/>
      <c r="Q100" s="237"/>
      <c r="R100" s="311"/>
      <c r="S100" s="238"/>
      <c r="T100" s="238"/>
      <c r="U100" s="238"/>
      <c r="V100" s="238"/>
      <c r="W100" s="238"/>
      <c r="X100" s="238"/>
      <c r="Y100" s="238"/>
      <c r="Z100" s="241">
        <f t="shared" si="8"/>
        <v>0</v>
      </c>
    </row>
    <row r="101" spans="1:26" ht="28.5" hidden="1" customHeight="1">
      <c r="A101" s="54" t="s">
        <v>883</v>
      </c>
      <c r="B101" s="55" t="s">
        <v>141</v>
      </c>
      <c r="C101" s="56" t="s">
        <v>10</v>
      </c>
      <c r="D101" s="57" t="s">
        <v>735</v>
      </c>
      <c r="E101" s="55" t="s">
        <v>0</v>
      </c>
      <c r="F101" s="55" t="s">
        <v>142</v>
      </c>
      <c r="G101" s="58">
        <v>305.13</v>
      </c>
      <c r="H101" s="58">
        <f t="shared" si="9"/>
        <v>305.13</v>
      </c>
      <c r="I101" s="59"/>
      <c r="J101" s="60">
        <f t="shared" si="10"/>
        <v>1525.65</v>
      </c>
      <c r="K101" s="43"/>
      <c r="L101" s="44"/>
      <c r="M101" s="44"/>
      <c r="N101" s="44"/>
      <c r="O101" s="44"/>
      <c r="P101" s="45"/>
      <c r="Q101" s="237"/>
      <c r="R101" s="311"/>
      <c r="S101" s="238"/>
      <c r="T101" s="238"/>
      <c r="U101" s="238"/>
      <c r="V101" s="238"/>
      <c r="W101" s="238"/>
      <c r="X101" s="238"/>
      <c r="Y101" s="238"/>
      <c r="Z101" s="241">
        <f t="shared" si="8"/>
        <v>0</v>
      </c>
    </row>
    <row r="102" spans="1:26" ht="28.5" hidden="1" customHeight="1">
      <c r="A102" s="54" t="s">
        <v>884</v>
      </c>
      <c r="B102" s="55"/>
      <c r="C102" s="56" t="s">
        <v>143</v>
      </c>
      <c r="D102" s="57" t="s">
        <v>736</v>
      </c>
      <c r="E102" s="55" t="s">
        <v>0</v>
      </c>
      <c r="F102" s="55" t="s">
        <v>144</v>
      </c>
      <c r="G102" s="58">
        <v>275</v>
      </c>
      <c r="H102" s="58">
        <f t="shared" si="9"/>
        <v>275</v>
      </c>
      <c r="I102" s="59"/>
      <c r="J102" s="60">
        <f t="shared" si="10"/>
        <v>2200</v>
      </c>
      <c r="K102" s="43"/>
      <c r="L102" s="44"/>
      <c r="M102" s="44"/>
      <c r="N102" s="44"/>
      <c r="O102" s="44"/>
      <c r="P102" s="45"/>
      <c r="Q102" s="237"/>
      <c r="R102" s="311"/>
      <c r="S102" s="238"/>
      <c r="T102" s="238"/>
      <c r="U102" s="238"/>
      <c r="V102" s="238"/>
      <c r="W102" s="238"/>
      <c r="X102" s="238"/>
      <c r="Y102" s="238"/>
      <c r="Z102" s="241">
        <f t="shared" si="8"/>
        <v>0</v>
      </c>
    </row>
    <row r="103" spans="1:26" ht="15.75" hidden="1" customHeight="1">
      <c r="A103" s="54" t="s">
        <v>885</v>
      </c>
      <c r="B103" s="55"/>
      <c r="C103" s="56" t="s">
        <v>143</v>
      </c>
      <c r="D103" s="57" t="s">
        <v>145</v>
      </c>
      <c r="E103" s="55" t="s">
        <v>12</v>
      </c>
      <c r="F103" s="55" t="s">
        <v>146</v>
      </c>
      <c r="G103" s="58">
        <v>100</v>
      </c>
      <c r="H103" s="58">
        <f t="shared" si="9"/>
        <v>100</v>
      </c>
      <c r="I103" s="59"/>
      <c r="J103" s="60">
        <f t="shared" si="10"/>
        <v>770</v>
      </c>
      <c r="K103" s="43"/>
      <c r="L103" s="44"/>
      <c r="M103" s="44"/>
      <c r="N103" s="44"/>
      <c r="O103" s="44"/>
      <c r="P103" s="45"/>
      <c r="Q103" s="237"/>
      <c r="R103" s="311"/>
      <c r="S103" s="238"/>
      <c r="T103" s="238"/>
      <c r="U103" s="238"/>
      <c r="V103" s="238"/>
      <c r="W103" s="238"/>
      <c r="X103" s="238"/>
      <c r="Y103" s="238"/>
      <c r="Z103" s="241">
        <f t="shared" si="8"/>
        <v>0</v>
      </c>
    </row>
    <row r="104" spans="1:26" ht="15.75" hidden="1" customHeight="1">
      <c r="A104" s="323"/>
      <c r="B104" s="324"/>
      <c r="C104" s="325"/>
      <c r="D104" s="53" t="s">
        <v>147</v>
      </c>
      <c r="E104" s="326"/>
      <c r="F104" s="324"/>
      <c r="G104" s="324"/>
      <c r="H104" s="324"/>
      <c r="I104" s="324"/>
      <c r="J104" s="327"/>
      <c r="K104" s="43"/>
      <c r="L104" s="44"/>
      <c r="M104" s="44"/>
      <c r="N104" s="44"/>
      <c r="O104" s="44"/>
      <c r="P104" s="45"/>
      <c r="Q104" s="237"/>
      <c r="R104" s="311"/>
      <c r="S104" s="238"/>
      <c r="T104" s="238"/>
      <c r="U104" s="238"/>
      <c r="V104" s="238"/>
      <c r="W104" s="238"/>
      <c r="X104" s="238"/>
      <c r="Y104" s="238"/>
      <c r="Z104" s="241">
        <f t="shared" si="8"/>
        <v>0</v>
      </c>
    </row>
    <row r="105" spans="1:26" ht="15.75" hidden="1" customHeight="1">
      <c r="A105" s="54" t="s">
        <v>886</v>
      </c>
      <c r="B105" s="55" t="s">
        <v>148</v>
      </c>
      <c r="C105" s="56" t="s">
        <v>10</v>
      </c>
      <c r="D105" s="57" t="s">
        <v>149</v>
      </c>
      <c r="E105" s="55" t="s">
        <v>0</v>
      </c>
      <c r="F105" s="55" t="s">
        <v>150</v>
      </c>
      <c r="G105" s="58">
        <v>106.32</v>
      </c>
      <c r="H105" s="58">
        <f>G105*$F$6+G105</f>
        <v>106.32</v>
      </c>
      <c r="I105" s="59"/>
      <c r="J105" s="60">
        <f>F105*H105</f>
        <v>3189.6</v>
      </c>
      <c r="K105" s="43"/>
      <c r="L105" s="44"/>
      <c r="M105" s="44"/>
      <c r="N105" s="44"/>
      <c r="O105" s="44"/>
      <c r="P105" s="45"/>
      <c r="Q105" s="237"/>
      <c r="R105" s="311"/>
      <c r="S105" s="238"/>
      <c r="T105" s="238"/>
      <c r="U105" s="238"/>
      <c r="V105" s="238"/>
      <c r="W105" s="238"/>
      <c r="X105" s="238"/>
      <c r="Y105" s="238"/>
      <c r="Z105" s="241">
        <f t="shared" si="8"/>
        <v>0</v>
      </c>
    </row>
    <row r="106" spans="1:26" ht="15.75" hidden="1" customHeight="1">
      <c r="A106" s="323"/>
      <c r="B106" s="324"/>
      <c r="C106" s="325"/>
      <c r="D106" s="53" t="s">
        <v>151</v>
      </c>
      <c r="E106" s="326"/>
      <c r="F106" s="324"/>
      <c r="G106" s="324"/>
      <c r="H106" s="324"/>
      <c r="I106" s="324"/>
      <c r="J106" s="327"/>
      <c r="K106" s="43"/>
      <c r="L106" s="44"/>
      <c r="M106" s="44"/>
      <c r="N106" s="44"/>
      <c r="O106" s="44"/>
      <c r="P106" s="45"/>
      <c r="Q106" s="237"/>
      <c r="R106" s="311"/>
      <c r="S106" s="238"/>
      <c r="T106" s="238"/>
      <c r="U106" s="238"/>
      <c r="V106" s="238"/>
      <c r="W106" s="238"/>
      <c r="X106" s="238"/>
      <c r="Y106" s="238"/>
      <c r="Z106" s="241">
        <f t="shared" si="8"/>
        <v>0</v>
      </c>
    </row>
    <row r="107" spans="1:26" ht="28.5" hidden="1" customHeight="1">
      <c r="A107" s="54" t="s">
        <v>887</v>
      </c>
      <c r="B107" s="55" t="s">
        <v>152</v>
      </c>
      <c r="C107" s="56" t="s">
        <v>10</v>
      </c>
      <c r="D107" s="57" t="s">
        <v>737</v>
      </c>
      <c r="E107" s="55" t="s">
        <v>12</v>
      </c>
      <c r="F107" s="55" t="s">
        <v>153</v>
      </c>
      <c r="G107" s="58">
        <v>430.84</v>
      </c>
      <c r="H107" s="58">
        <f>G107*$F$6+G107</f>
        <v>430.84</v>
      </c>
      <c r="I107" s="59"/>
      <c r="J107" s="60">
        <f>F107*H107</f>
        <v>904.76400000000001</v>
      </c>
      <c r="K107" s="43"/>
      <c r="L107" s="44"/>
      <c r="M107" s="44"/>
      <c r="N107" s="44"/>
      <c r="O107" s="44"/>
      <c r="P107" s="45"/>
      <c r="Q107" s="237"/>
      <c r="R107" s="311"/>
      <c r="S107" s="238"/>
      <c r="T107" s="238"/>
      <c r="U107" s="238"/>
      <c r="V107" s="238"/>
      <c r="W107" s="238"/>
      <c r="X107" s="238"/>
      <c r="Y107" s="238"/>
      <c r="Z107" s="241">
        <f t="shared" si="8"/>
        <v>0</v>
      </c>
    </row>
    <row r="108" spans="1:26" ht="28.5" hidden="1" customHeight="1">
      <c r="A108" s="54" t="s">
        <v>888</v>
      </c>
      <c r="B108" s="55" t="s">
        <v>152</v>
      </c>
      <c r="C108" s="56" t="s">
        <v>10</v>
      </c>
      <c r="D108" s="57" t="s">
        <v>738</v>
      </c>
      <c r="E108" s="55" t="s">
        <v>12</v>
      </c>
      <c r="F108" s="55" t="s">
        <v>154</v>
      </c>
      <c r="G108" s="58">
        <v>430.84</v>
      </c>
      <c r="H108" s="58">
        <f>G108*$F$6+G108</f>
        <v>430.84</v>
      </c>
      <c r="I108" s="59"/>
      <c r="J108" s="60">
        <f>F108*H108</f>
        <v>723.81119999999999</v>
      </c>
      <c r="K108" s="43"/>
      <c r="L108" s="44"/>
      <c r="M108" s="44"/>
      <c r="N108" s="44"/>
      <c r="O108" s="44"/>
      <c r="P108" s="45"/>
      <c r="Q108" s="237"/>
      <c r="R108" s="311"/>
      <c r="S108" s="238"/>
      <c r="T108" s="238"/>
      <c r="U108" s="238"/>
      <c r="V108" s="238"/>
      <c r="W108" s="238"/>
      <c r="X108" s="238"/>
      <c r="Y108" s="238"/>
      <c r="Z108" s="241">
        <f t="shared" si="8"/>
        <v>0</v>
      </c>
    </row>
    <row r="109" spans="1:26" ht="28.5" hidden="1" customHeight="1">
      <c r="A109" s="54" t="s">
        <v>889</v>
      </c>
      <c r="B109" s="55" t="s">
        <v>152</v>
      </c>
      <c r="C109" s="56" t="s">
        <v>10</v>
      </c>
      <c r="D109" s="57" t="s">
        <v>739</v>
      </c>
      <c r="E109" s="55" t="s">
        <v>12</v>
      </c>
      <c r="F109" s="55" t="s">
        <v>155</v>
      </c>
      <c r="G109" s="58">
        <v>430.84</v>
      </c>
      <c r="H109" s="58">
        <f>G109*$F$6+G109</f>
        <v>430.84</v>
      </c>
      <c r="I109" s="59"/>
      <c r="J109" s="60">
        <f>F109*H109</f>
        <v>1447.6224</v>
      </c>
      <c r="K109" s="43"/>
      <c r="L109" s="44"/>
      <c r="M109" s="44"/>
      <c r="N109" s="44"/>
      <c r="O109" s="44"/>
      <c r="P109" s="45"/>
      <c r="Q109" s="237"/>
      <c r="R109" s="311"/>
      <c r="S109" s="238"/>
      <c r="T109" s="238"/>
      <c r="U109" s="238"/>
      <c r="V109" s="238"/>
      <c r="W109" s="238"/>
      <c r="X109" s="238"/>
      <c r="Y109" s="238"/>
      <c r="Z109" s="241">
        <f t="shared" si="8"/>
        <v>0</v>
      </c>
    </row>
    <row r="110" spans="1:26" ht="28.5" hidden="1" customHeight="1">
      <c r="A110" s="54" t="s">
        <v>890</v>
      </c>
      <c r="B110" s="55" t="s">
        <v>156</v>
      </c>
      <c r="C110" s="56" t="s">
        <v>10</v>
      </c>
      <c r="D110" s="57" t="s">
        <v>740</v>
      </c>
      <c r="E110" s="55" t="s">
        <v>12</v>
      </c>
      <c r="F110" s="55" t="s">
        <v>157</v>
      </c>
      <c r="G110" s="58">
        <v>891.74</v>
      </c>
      <c r="H110" s="58">
        <f>G110*$F$6+G110</f>
        <v>891.74</v>
      </c>
      <c r="I110" s="59"/>
      <c r="J110" s="60">
        <f>F110*H110</f>
        <v>58988.601000000002</v>
      </c>
      <c r="K110" s="43"/>
      <c r="L110" s="44"/>
      <c r="M110" s="44"/>
      <c r="N110" s="44"/>
      <c r="O110" s="44"/>
      <c r="P110" s="45"/>
      <c r="Q110" s="237"/>
      <c r="R110" s="311"/>
      <c r="S110" s="238"/>
      <c r="T110" s="238"/>
      <c r="U110" s="238"/>
      <c r="V110" s="238"/>
      <c r="W110" s="238"/>
      <c r="X110" s="238"/>
      <c r="Y110" s="238"/>
      <c r="Z110" s="241">
        <f t="shared" si="8"/>
        <v>0</v>
      </c>
    </row>
    <row r="111" spans="1:26" ht="28.5" hidden="1" customHeight="1">
      <c r="A111" s="54" t="s">
        <v>891</v>
      </c>
      <c r="B111" s="55" t="s">
        <v>158</v>
      </c>
      <c r="C111" s="56" t="s">
        <v>10</v>
      </c>
      <c r="D111" s="57" t="s">
        <v>159</v>
      </c>
      <c r="E111" s="55" t="s">
        <v>12</v>
      </c>
      <c r="F111" s="55" t="s">
        <v>160</v>
      </c>
      <c r="G111" s="58">
        <v>429.11</v>
      </c>
      <c r="H111" s="58">
        <f>G111*$F$6+G111</f>
        <v>429.11</v>
      </c>
      <c r="I111" s="59"/>
      <c r="J111" s="60">
        <f>F111*H111</f>
        <v>952.62420000000009</v>
      </c>
      <c r="K111" s="43"/>
      <c r="L111" s="44"/>
      <c r="M111" s="44"/>
      <c r="N111" s="44"/>
      <c r="O111" s="44"/>
      <c r="P111" s="45"/>
      <c r="Q111" s="237"/>
      <c r="R111" s="311"/>
      <c r="S111" s="238"/>
      <c r="T111" s="238"/>
      <c r="U111" s="238"/>
      <c r="V111" s="238"/>
      <c r="W111" s="238"/>
      <c r="X111" s="238"/>
      <c r="Y111" s="238"/>
      <c r="Z111" s="241">
        <f t="shared" si="8"/>
        <v>0</v>
      </c>
    </row>
    <row r="112" spans="1:26" ht="15.75" hidden="1" customHeight="1">
      <c r="A112" s="323"/>
      <c r="B112" s="324"/>
      <c r="C112" s="325"/>
      <c r="D112" s="53" t="s">
        <v>161</v>
      </c>
      <c r="E112" s="326"/>
      <c r="F112" s="324"/>
      <c r="G112" s="324"/>
      <c r="H112" s="324"/>
      <c r="I112" s="324"/>
      <c r="J112" s="327"/>
      <c r="K112" s="43"/>
      <c r="L112" s="44"/>
      <c r="M112" s="44"/>
      <c r="N112" s="44"/>
      <c r="O112" s="44"/>
      <c r="P112" s="45"/>
      <c r="Q112" s="237"/>
      <c r="R112" s="311"/>
      <c r="S112" s="238"/>
      <c r="T112" s="238"/>
      <c r="U112" s="238"/>
      <c r="V112" s="238"/>
      <c r="W112" s="238"/>
      <c r="X112" s="238"/>
      <c r="Y112" s="238"/>
      <c r="Z112" s="241">
        <f t="shared" si="8"/>
        <v>0</v>
      </c>
    </row>
    <row r="113" spans="1:26" ht="28.5" hidden="1" customHeight="1">
      <c r="A113" s="54" t="s">
        <v>892</v>
      </c>
      <c r="B113" s="55" t="s">
        <v>156</v>
      </c>
      <c r="C113" s="56" t="s">
        <v>10</v>
      </c>
      <c r="D113" s="57" t="s">
        <v>741</v>
      </c>
      <c r="E113" s="55" t="s">
        <v>0</v>
      </c>
      <c r="F113" s="55" t="s">
        <v>1</v>
      </c>
      <c r="G113" s="58">
        <v>3589.25</v>
      </c>
      <c r="H113" s="58">
        <f>G113*$F$6+G113</f>
        <v>3589.25</v>
      </c>
      <c r="I113" s="59"/>
      <c r="J113" s="60">
        <f>F113*H113</f>
        <v>3589.25</v>
      </c>
      <c r="K113" s="43"/>
      <c r="L113" s="44"/>
      <c r="M113" s="44"/>
      <c r="N113" s="44"/>
      <c r="O113" s="44"/>
      <c r="P113" s="45"/>
      <c r="Q113" s="237"/>
      <c r="R113" s="311"/>
      <c r="S113" s="238"/>
      <c r="T113" s="238"/>
      <c r="U113" s="238"/>
      <c r="V113" s="238"/>
      <c r="W113" s="238"/>
      <c r="X113" s="238"/>
      <c r="Y113" s="238"/>
      <c r="Z113" s="241">
        <f t="shared" si="8"/>
        <v>0</v>
      </c>
    </row>
    <row r="114" spans="1:26" ht="15.75" hidden="1" customHeight="1">
      <c r="A114" s="323"/>
      <c r="B114" s="324"/>
      <c r="C114" s="325"/>
      <c r="D114" s="53" t="s">
        <v>162</v>
      </c>
      <c r="E114" s="326"/>
      <c r="F114" s="324"/>
      <c r="G114" s="324"/>
      <c r="H114" s="324"/>
      <c r="I114" s="324"/>
      <c r="J114" s="327"/>
      <c r="K114" s="43"/>
      <c r="L114" s="44"/>
      <c r="M114" s="44"/>
      <c r="N114" s="44"/>
      <c r="O114" s="44"/>
      <c r="P114" s="45"/>
      <c r="Q114" s="237"/>
      <c r="R114" s="311"/>
      <c r="S114" s="238"/>
      <c r="T114" s="238"/>
      <c r="U114" s="238"/>
      <c r="V114" s="238"/>
      <c r="W114" s="238"/>
      <c r="X114" s="238"/>
      <c r="Y114" s="238"/>
      <c r="Z114" s="241">
        <f t="shared" si="8"/>
        <v>0</v>
      </c>
    </row>
    <row r="115" spans="1:26" ht="28.5" hidden="1" customHeight="1">
      <c r="A115" s="54" t="s">
        <v>893</v>
      </c>
      <c r="B115" s="55">
        <v>68052</v>
      </c>
      <c r="C115" s="56" t="s">
        <v>10</v>
      </c>
      <c r="D115" s="57" t="s">
        <v>742</v>
      </c>
      <c r="E115" s="55" t="s">
        <v>12</v>
      </c>
      <c r="F115" s="55" t="s">
        <v>163</v>
      </c>
      <c r="G115" s="58">
        <v>306.2</v>
      </c>
      <c r="H115" s="58">
        <f t="shared" ref="H115:H127" si="11">G115*$F$6+G115</f>
        <v>306.2</v>
      </c>
      <c r="I115" s="59"/>
      <c r="J115" s="60">
        <f t="shared" ref="J115:J127" si="12">F115*H115</f>
        <v>269.45600000000002</v>
      </c>
      <c r="K115" s="43"/>
      <c r="L115" s="44"/>
      <c r="M115" s="44"/>
      <c r="N115" s="44"/>
      <c r="O115" s="44"/>
      <c r="P115" s="45"/>
      <c r="Q115" s="237"/>
      <c r="R115" s="311"/>
      <c r="S115" s="238"/>
      <c r="T115" s="238"/>
      <c r="U115" s="238"/>
      <c r="V115" s="238"/>
      <c r="W115" s="238"/>
      <c r="X115" s="238"/>
      <c r="Y115" s="238"/>
      <c r="Z115" s="241">
        <f t="shared" si="8"/>
        <v>0</v>
      </c>
    </row>
    <row r="116" spans="1:26" ht="28.5" hidden="1" customHeight="1">
      <c r="A116" s="54" t="s">
        <v>894</v>
      </c>
      <c r="B116" s="55">
        <v>68052</v>
      </c>
      <c r="C116" s="56" t="s">
        <v>10</v>
      </c>
      <c r="D116" s="57" t="s">
        <v>743</v>
      </c>
      <c r="E116" s="55" t="s">
        <v>12</v>
      </c>
      <c r="F116" s="55" t="s">
        <v>164</v>
      </c>
      <c r="G116" s="58">
        <v>306.2</v>
      </c>
      <c r="H116" s="58">
        <f t="shared" si="11"/>
        <v>306.2</v>
      </c>
      <c r="I116" s="59"/>
      <c r="J116" s="60">
        <f t="shared" si="12"/>
        <v>658.32999999999993</v>
      </c>
      <c r="K116" s="43"/>
      <c r="L116" s="44"/>
      <c r="M116" s="44"/>
      <c r="N116" s="44"/>
      <c r="O116" s="44"/>
      <c r="P116" s="45"/>
      <c r="Q116" s="237"/>
      <c r="R116" s="311"/>
      <c r="S116" s="238"/>
      <c r="T116" s="238"/>
      <c r="U116" s="238"/>
      <c r="V116" s="238"/>
      <c r="W116" s="238"/>
      <c r="X116" s="238"/>
      <c r="Y116" s="238"/>
      <c r="Z116" s="241">
        <f t="shared" si="8"/>
        <v>0</v>
      </c>
    </row>
    <row r="117" spans="1:26" ht="15.75" hidden="1" customHeight="1">
      <c r="A117" s="54" t="s">
        <v>895</v>
      </c>
      <c r="B117" s="55">
        <v>85010</v>
      </c>
      <c r="C117" s="56" t="s">
        <v>10</v>
      </c>
      <c r="D117" s="57" t="s">
        <v>165</v>
      </c>
      <c r="E117" s="55" t="s">
        <v>12</v>
      </c>
      <c r="F117" s="55" t="s">
        <v>166</v>
      </c>
      <c r="G117" s="58">
        <v>270.18</v>
      </c>
      <c r="H117" s="58">
        <f t="shared" si="11"/>
        <v>270.18</v>
      </c>
      <c r="I117" s="59"/>
      <c r="J117" s="60">
        <f t="shared" si="12"/>
        <v>434.98980000000006</v>
      </c>
      <c r="K117" s="43"/>
      <c r="L117" s="44"/>
      <c r="M117" s="44"/>
      <c r="N117" s="44"/>
      <c r="O117" s="44"/>
      <c r="P117" s="45"/>
      <c r="Q117" s="237"/>
      <c r="R117" s="311"/>
      <c r="S117" s="238"/>
      <c r="T117" s="238"/>
      <c r="U117" s="238"/>
      <c r="V117" s="238"/>
      <c r="W117" s="238"/>
      <c r="X117" s="238"/>
      <c r="Y117" s="238"/>
      <c r="Z117" s="241">
        <f t="shared" si="8"/>
        <v>0</v>
      </c>
    </row>
    <row r="118" spans="1:26" ht="28.5" hidden="1" customHeight="1">
      <c r="A118" s="54" t="s">
        <v>896</v>
      </c>
      <c r="B118" s="55">
        <v>68052</v>
      </c>
      <c r="C118" s="56" t="s">
        <v>10</v>
      </c>
      <c r="D118" s="57" t="s">
        <v>744</v>
      </c>
      <c r="E118" s="55" t="s">
        <v>12</v>
      </c>
      <c r="F118" s="55" t="s">
        <v>167</v>
      </c>
      <c r="G118" s="58">
        <v>306.2</v>
      </c>
      <c r="H118" s="58">
        <f t="shared" si="11"/>
        <v>306.2</v>
      </c>
      <c r="I118" s="59"/>
      <c r="J118" s="60">
        <f t="shared" si="12"/>
        <v>835.92599999999993</v>
      </c>
      <c r="K118" s="43"/>
      <c r="L118" s="44"/>
      <c r="M118" s="44"/>
      <c r="N118" s="44"/>
      <c r="O118" s="44"/>
      <c r="P118" s="45"/>
      <c r="Q118" s="237"/>
      <c r="R118" s="311"/>
      <c r="S118" s="238"/>
      <c r="T118" s="238"/>
      <c r="U118" s="238"/>
      <c r="V118" s="238"/>
      <c r="W118" s="238"/>
      <c r="X118" s="238"/>
      <c r="Y118" s="238"/>
      <c r="Z118" s="241">
        <f t="shared" si="8"/>
        <v>0</v>
      </c>
    </row>
    <row r="119" spans="1:26" ht="28.5" hidden="1" customHeight="1">
      <c r="A119" s="54" t="s">
        <v>897</v>
      </c>
      <c r="B119" s="55" t="s">
        <v>168</v>
      </c>
      <c r="C119" s="56" t="s">
        <v>10</v>
      </c>
      <c r="D119" s="57" t="s">
        <v>745</v>
      </c>
      <c r="E119" s="55" t="s">
        <v>12</v>
      </c>
      <c r="F119" s="55" t="s">
        <v>169</v>
      </c>
      <c r="G119" s="58">
        <v>325.27</v>
      </c>
      <c r="H119" s="58">
        <f t="shared" si="11"/>
        <v>325.27</v>
      </c>
      <c r="I119" s="59"/>
      <c r="J119" s="60">
        <f t="shared" si="12"/>
        <v>341.5335</v>
      </c>
      <c r="K119" s="43"/>
      <c r="L119" s="44"/>
      <c r="M119" s="44"/>
      <c r="N119" s="44"/>
      <c r="O119" s="44"/>
      <c r="P119" s="45"/>
      <c r="Q119" s="237"/>
      <c r="R119" s="311"/>
      <c r="S119" s="238"/>
      <c r="T119" s="238"/>
      <c r="U119" s="238"/>
      <c r="V119" s="238"/>
      <c r="W119" s="238"/>
      <c r="X119" s="238"/>
      <c r="Y119" s="238"/>
      <c r="Z119" s="241">
        <f t="shared" si="8"/>
        <v>0</v>
      </c>
    </row>
    <row r="120" spans="1:26" ht="28.5" hidden="1" customHeight="1">
      <c r="A120" s="54" t="s">
        <v>898</v>
      </c>
      <c r="B120" s="55" t="s">
        <v>168</v>
      </c>
      <c r="C120" s="56" t="s">
        <v>10</v>
      </c>
      <c r="D120" s="57" t="s">
        <v>746</v>
      </c>
      <c r="E120" s="55" t="s">
        <v>12</v>
      </c>
      <c r="F120" s="55" t="s">
        <v>170</v>
      </c>
      <c r="G120" s="58">
        <v>325.27</v>
      </c>
      <c r="H120" s="58">
        <f t="shared" si="11"/>
        <v>325.27</v>
      </c>
      <c r="I120" s="59"/>
      <c r="J120" s="60">
        <f t="shared" si="12"/>
        <v>4098.402</v>
      </c>
      <c r="K120" s="43"/>
      <c r="L120" s="44"/>
      <c r="M120" s="44"/>
      <c r="N120" s="44"/>
      <c r="O120" s="44"/>
      <c r="P120" s="45"/>
      <c r="Q120" s="237"/>
      <c r="R120" s="311"/>
      <c r="S120" s="238"/>
      <c r="T120" s="238"/>
      <c r="U120" s="238"/>
      <c r="V120" s="238"/>
      <c r="W120" s="238"/>
      <c r="X120" s="238"/>
      <c r="Y120" s="238"/>
      <c r="Z120" s="241">
        <f t="shared" si="8"/>
        <v>0</v>
      </c>
    </row>
    <row r="121" spans="1:26" ht="28.5" hidden="1" customHeight="1">
      <c r="A121" s="54" t="s">
        <v>899</v>
      </c>
      <c r="B121" s="55" t="s">
        <v>168</v>
      </c>
      <c r="C121" s="56" t="s">
        <v>10</v>
      </c>
      <c r="D121" s="57" t="s">
        <v>747</v>
      </c>
      <c r="E121" s="55" t="s">
        <v>12</v>
      </c>
      <c r="F121" s="55" t="s">
        <v>171</v>
      </c>
      <c r="G121" s="58">
        <v>325.27</v>
      </c>
      <c r="H121" s="58">
        <f t="shared" si="11"/>
        <v>325.27</v>
      </c>
      <c r="I121" s="59"/>
      <c r="J121" s="60">
        <f t="shared" si="12"/>
        <v>2732.268</v>
      </c>
      <c r="K121" s="43"/>
      <c r="L121" s="44"/>
      <c r="M121" s="44"/>
      <c r="N121" s="44"/>
      <c r="O121" s="44"/>
      <c r="P121" s="45"/>
      <c r="Q121" s="237"/>
      <c r="R121" s="311"/>
      <c r="S121" s="238"/>
      <c r="T121" s="238"/>
      <c r="U121" s="238"/>
      <c r="V121" s="238"/>
      <c r="W121" s="238"/>
      <c r="X121" s="238"/>
      <c r="Y121" s="238"/>
      <c r="Z121" s="241">
        <f t="shared" si="8"/>
        <v>0</v>
      </c>
    </row>
    <row r="122" spans="1:26" ht="28.5" hidden="1" customHeight="1">
      <c r="A122" s="54" t="s">
        <v>900</v>
      </c>
      <c r="B122" s="55" t="s">
        <v>168</v>
      </c>
      <c r="C122" s="56" t="s">
        <v>10</v>
      </c>
      <c r="D122" s="57" t="s">
        <v>748</v>
      </c>
      <c r="E122" s="55" t="s">
        <v>12</v>
      </c>
      <c r="F122" s="55" t="s">
        <v>172</v>
      </c>
      <c r="G122" s="58">
        <v>325.27</v>
      </c>
      <c r="H122" s="58">
        <f t="shared" si="11"/>
        <v>325.27</v>
      </c>
      <c r="I122" s="59"/>
      <c r="J122" s="60">
        <f t="shared" si="12"/>
        <v>2049.201</v>
      </c>
      <c r="K122" s="43"/>
      <c r="L122" s="44"/>
      <c r="M122" s="44"/>
      <c r="N122" s="44"/>
      <c r="O122" s="44"/>
      <c r="P122" s="45"/>
      <c r="Q122" s="237"/>
      <c r="R122" s="311"/>
      <c r="S122" s="238"/>
      <c r="T122" s="238"/>
      <c r="U122" s="238"/>
      <c r="V122" s="238"/>
      <c r="W122" s="238"/>
      <c r="X122" s="238"/>
      <c r="Y122" s="238"/>
      <c r="Z122" s="241">
        <f t="shared" si="8"/>
        <v>0</v>
      </c>
    </row>
    <row r="123" spans="1:26" ht="28.5" hidden="1" customHeight="1">
      <c r="A123" s="54" t="s">
        <v>901</v>
      </c>
      <c r="B123" s="55" t="s">
        <v>168</v>
      </c>
      <c r="C123" s="56" t="s">
        <v>10</v>
      </c>
      <c r="D123" s="57" t="s">
        <v>749</v>
      </c>
      <c r="E123" s="55" t="s">
        <v>12</v>
      </c>
      <c r="F123" s="55" t="s">
        <v>169</v>
      </c>
      <c r="G123" s="58">
        <v>325.27</v>
      </c>
      <c r="H123" s="58">
        <f t="shared" si="11"/>
        <v>325.27</v>
      </c>
      <c r="I123" s="59"/>
      <c r="J123" s="60">
        <f t="shared" si="12"/>
        <v>341.5335</v>
      </c>
      <c r="K123" s="43"/>
      <c r="L123" s="44"/>
      <c r="M123" s="44"/>
      <c r="N123" s="44"/>
      <c r="O123" s="44"/>
      <c r="P123" s="45"/>
      <c r="Q123" s="237"/>
      <c r="R123" s="311"/>
      <c r="S123" s="238"/>
      <c r="T123" s="238"/>
      <c r="U123" s="238"/>
      <c r="V123" s="238"/>
      <c r="W123" s="238"/>
      <c r="X123" s="238"/>
      <c r="Y123" s="238"/>
      <c r="Z123" s="241">
        <f t="shared" si="8"/>
        <v>0</v>
      </c>
    </row>
    <row r="124" spans="1:26" ht="28.5" hidden="1" customHeight="1">
      <c r="A124" s="54" t="s">
        <v>902</v>
      </c>
      <c r="B124" s="55" t="s">
        <v>168</v>
      </c>
      <c r="C124" s="56" t="s">
        <v>10</v>
      </c>
      <c r="D124" s="57" t="s">
        <v>750</v>
      </c>
      <c r="E124" s="55" t="s">
        <v>12</v>
      </c>
      <c r="F124" s="55" t="s">
        <v>173</v>
      </c>
      <c r="G124" s="58">
        <v>325.27</v>
      </c>
      <c r="H124" s="58">
        <f t="shared" si="11"/>
        <v>325.27</v>
      </c>
      <c r="I124" s="59"/>
      <c r="J124" s="60">
        <f t="shared" si="12"/>
        <v>1707.6675</v>
      </c>
      <c r="K124" s="43"/>
      <c r="L124" s="44"/>
      <c r="M124" s="44"/>
      <c r="N124" s="44"/>
      <c r="O124" s="44"/>
      <c r="P124" s="45"/>
      <c r="Q124" s="237"/>
      <c r="R124" s="311"/>
      <c r="S124" s="238"/>
      <c r="T124" s="238"/>
      <c r="U124" s="238"/>
      <c r="V124" s="238"/>
      <c r="W124" s="238"/>
      <c r="X124" s="238"/>
      <c r="Y124" s="238"/>
      <c r="Z124" s="241">
        <f t="shared" si="8"/>
        <v>0</v>
      </c>
    </row>
    <row r="125" spans="1:26" ht="28.5" hidden="1" customHeight="1">
      <c r="A125" s="54" t="s">
        <v>903</v>
      </c>
      <c r="B125" s="55" t="s">
        <v>168</v>
      </c>
      <c r="C125" s="56" t="s">
        <v>10</v>
      </c>
      <c r="D125" s="57" t="s">
        <v>751</v>
      </c>
      <c r="E125" s="55" t="s">
        <v>12</v>
      </c>
      <c r="F125" s="55" t="s">
        <v>174</v>
      </c>
      <c r="G125" s="58">
        <v>325.27</v>
      </c>
      <c r="H125" s="58">
        <f t="shared" si="11"/>
        <v>325.27</v>
      </c>
      <c r="I125" s="59"/>
      <c r="J125" s="60">
        <f t="shared" si="12"/>
        <v>1366.134</v>
      </c>
      <c r="K125" s="43"/>
      <c r="L125" s="44"/>
      <c r="M125" s="44"/>
      <c r="N125" s="44"/>
      <c r="O125" s="44"/>
      <c r="P125" s="45"/>
      <c r="Q125" s="237"/>
      <c r="R125" s="311"/>
      <c r="S125" s="238"/>
      <c r="T125" s="238"/>
      <c r="U125" s="238"/>
      <c r="V125" s="238"/>
      <c r="W125" s="238"/>
      <c r="X125" s="238"/>
      <c r="Y125" s="238"/>
      <c r="Z125" s="241">
        <f t="shared" si="8"/>
        <v>0</v>
      </c>
    </row>
    <row r="126" spans="1:26" ht="28.5" hidden="1" customHeight="1">
      <c r="A126" s="54" t="s">
        <v>904</v>
      </c>
      <c r="B126" s="55" t="s">
        <v>168</v>
      </c>
      <c r="C126" s="56" t="s">
        <v>10</v>
      </c>
      <c r="D126" s="57" t="s">
        <v>752</v>
      </c>
      <c r="E126" s="55" t="s">
        <v>12</v>
      </c>
      <c r="F126" s="55" t="s">
        <v>175</v>
      </c>
      <c r="G126" s="58">
        <v>325.27</v>
      </c>
      <c r="H126" s="58">
        <f t="shared" si="11"/>
        <v>325.27</v>
      </c>
      <c r="I126" s="59"/>
      <c r="J126" s="60">
        <f t="shared" si="12"/>
        <v>5464.5360000000001</v>
      </c>
      <c r="K126" s="43"/>
      <c r="L126" s="44"/>
      <c r="M126" s="44"/>
      <c r="N126" s="44"/>
      <c r="O126" s="44"/>
      <c r="P126" s="45"/>
      <c r="Q126" s="237"/>
      <c r="R126" s="311"/>
      <c r="S126" s="238"/>
      <c r="T126" s="238"/>
      <c r="U126" s="238"/>
      <c r="V126" s="238"/>
      <c r="W126" s="238"/>
      <c r="X126" s="238"/>
      <c r="Y126" s="238"/>
      <c r="Z126" s="241">
        <f t="shared" si="8"/>
        <v>0</v>
      </c>
    </row>
    <row r="127" spans="1:26" ht="15.75" hidden="1" customHeight="1">
      <c r="A127" s="54" t="s">
        <v>905</v>
      </c>
      <c r="B127" s="55"/>
      <c r="C127" s="56" t="s">
        <v>143</v>
      </c>
      <c r="D127" s="57" t="s">
        <v>176</v>
      </c>
      <c r="E127" s="55" t="s">
        <v>12</v>
      </c>
      <c r="F127" s="55" t="s">
        <v>177</v>
      </c>
      <c r="G127" s="58">
        <v>6.28</v>
      </c>
      <c r="H127" s="58">
        <f t="shared" si="11"/>
        <v>6.28</v>
      </c>
      <c r="I127" s="59"/>
      <c r="J127" s="60">
        <f t="shared" si="12"/>
        <v>89.678399999999996</v>
      </c>
      <c r="K127" s="43"/>
      <c r="L127" s="44"/>
      <c r="M127" s="44"/>
      <c r="N127" s="44"/>
      <c r="O127" s="44"/>
      <c r="P127" s="45"/>
      <c r="Q127" s="237"/>
      <c r="R127" s="311"/>
      <c r="S127" s="238"/>
      <c r="T127" s="238"/>
      <c r="U127" s="238"/>
      <c r="V127" s="238"/>
      <c r="W127" s="238"/>
      <c r="X127" s="238"/>
      <c r="Y127" s="238"/>
      <c r="Z127" s="241">
        <f t="shared" si="8"/>
        <v>0</v>
      </c>
    </row>
    <row r="128" spans="1:26" ht="15.75" hidden="1" customHeight="1">
      <c r="A128" s="323"/>
      <c r="B128" s="324"/>
      <c r="C128" s="325"/>
      <c r="D128" s="53" t="s">
        <v>178</v>
      </c>
      <c r="E128" s="326"/>
      <c r="F128" s="324"/>
      <c r="G128" s="324"/>
      <c r="H128" s="324"/>
      <c r="I128" s="324"/>
      <c r="J128" s="327"/>
      <c r="K128" s="43"/>
      <c r="L128" s="44"/>
      <c r="M128" s="44"/>
      <c r="N128" s="44"/>
      <c r="O128" s="44"/>
      <c r="P128" s="45"/>
      <c r="Q128" s="237"/>
      <c r="R128" s="311"/>
      <c r="S128" s="238"/>
      <c r="T128" s="238"/>
      <c r="U128" s="238"/>
      <c r="V128" s="238"/>
      <c r="W128" s="238"/>
      <c r="X128" s="238"/>
      <c r="Y128" s="238"/>
      <c r="Z128" s="241">
        <f t="shared" si="8"/>
        <v>0</v>
      </c>
    </row>
    <row r="129" spans="1:26" ht="15.75" hidden="1" customHeight="1">
      <c r="A129" s="54" t="s">
        <v>906</v>
      </c>
      <c r="B129" s="55">
        <v>72118</v>
      </c>
      <c r="C129" s="56" t="s">
        <v>10</v>
      </c>
      <c r="D129" s="57" t="s">
        <v>179</v>
      </c>
      <c r="E129" s="55" t="s">
        <v>12</v>
      </c>
      <c r="F129" s="55" t="s">
        <v>180</v>
      </c>
      <c r="G129" s="58">
        <v>130</v>
      </c>
      <c r="H129" s="58">
        <f>G129*$F$6+G129</f>
        <v>130</v>
      </c>
      <c r="I129" s="59"/>
      <c r="J129" s="60">
        <f>F129*H129</f>
        <v>1228.5</v>
      </c>
      <c r="K129" s="43"/>
      <c r="L129" s="44"/>
      <c r="M129" s="44"/>
      <c r="N129" s="44"/>
      <c r="O129" s="44"/>
      <c r="P129" s="45"/>
      <c r="Q129" s="237"/>
      <c r="R129" s="311"/>
      <c r="S129" s="238"/>
      <c r="T129" s="238"/>
      <c r="U129" s="238"/>
      <c r="V129" s="238"/>
      <c r="W129" s="238"/>
      <c r="X129" s="238"/>
      <c r="Y129" s="238"/>
      <c r="Z129" s="241">
        <f t="shared" si="8"/>
        <v>0</v>
      </c>
    </row>
    <row r="130" spans="1:26" ht="15.75" hidden="1" customHeight="1">
      <c r="A130" s="54" t="s">
        <v>907</v>
      </c>
      <c r="B130" s="55">
        <v>85005</v>
      </c>
      <c r="C130" s="56" t="s">
        <v>10</v>
      </c>
      <c r="D130" s="57" t="s">
        <v>181</v>
      </c>
      <c r="E130" s="55" t="s">
        <v>12</v>
      </c>
      <c r="F130" s="55" t="s">
        <v>81</v>
      </c>
      <c r="G130" s="58">
        <v>238.29</v>
      </c>
      <c r="H130" s="58">
        <f>G130*$F$6+G130</f>
        <v>238.29</v>
      </c>
      <c r="I130" s="59"/>
      <c r="J130" s="60">
        <f>F130*H130</f>
        <v>2859.48</v>
      </c>
      <c r="K130" s="43"/>
      <c r="L130" s="44"/>
      <c r="M130" s="44"/>
      <c r="N130" s="44"/>
      <c r="O130" s="44"/>
      <c r="P130" s="45"/>
      <c r="Q130" s="237"/>
      <c r="R130" s="311"/>
      <c r="S130" s="238"/>
      <c r="T130" s="238"/>
      <c r="U130" s="238"/>
      <c r="V130" s="238"/>
      <c r="W130" s="238"/>
      <c r="X130" s="238"/>
      <c r="Y130" s="238"/>
      <c r="Z130" s="241">
        <f t="shared" si="8"/>
        <v>0</v>
      </c>
    </row>
    <row r="131" spans="1:26" ht="15.75" hidden="1" customHeight="1">
      <c r="A131" s="323"/>
      <c r="B131" s="324"/>
      <c r="C131" s="325"/>
      <c r="D131" s="53" t="s">
        <v>182</v>
      </c>
      <c r="E131" s="326"/>
      <c r="F131" s="324"/>
      <c r="G131" s="324"/>
      <c r="H131" s="324"/>
      <c r="I131" s="324"/>
      <c r="J131" s="327"/>
      <c r="K131" s="43"/>
      <c r="L131" s="44"/>
      <c r="M131" s="44"/>
      <c r="N131" s="44"/>
      <c r="O131" s="44"/>
      <c r="P131" s="45"/>
      <c r="Q131" s="237"/>
      <c r="R131" s="311"/>
      <c r="S131" s="238"/>
      <c r="T131" s="238"/>
      <c r="U131" s="238"/>
      <c r="V131" s="238"/>
      <c r="W131" s="238"/>
      <c r="X131" s="238"/>
      <c r="Y131" s="238"/>
      <c r="Z131" s="241">
        <f t="shared" si="8"/>
        <v>0</v>
      </c>
    </row>
    <row r="132" spans="1:26" ht="15.75" hidden="1" customHeight="1">
      <c r="A132" s="54" t="s">
        <v>908</v>
      </c>
      <c r="B132" s="70"/>
      <c r="C132" s="56" t="s">
        <v>143</v>
      </c>
      <c r="D132" s="57" t="s">
        <v>183</v>
      </c>
      <c r="E132" s="55" t="s">
        <v>12</v>
      </c>
      <c r="F132" s="55" t="s">
        <v>184</v>
      </c>
      <c r="G132" s="58">
        <v>100</v>
      </c>
      <c r="H132" s="58">
        <f>G132*$F$6+G132</f>
        <v>100</v>
      </c>
      <c r="I132" s="59"/>
      <c r="J132" s="60">
        <f>F132*H132</f>
        <v>11215</v>
      </c>
      <c r="K132" s="43"/>
      <c r="L132" s="44"/>
      <c r="M132" s="44"/>
      <c r="N132" s="44"/>
      <c r="O132" s="44"/>
      <c r="P132" s="45"/>
      <c r="Q132" s="237"/>
      <c r="R132" s="311"/>
      <c r="S132" s="238"/>
      <c r="T132" s="238"/>
      <c r="U132" s="238"/>
      <c r="V132" s="238"/>
      <c r="W132" s="238"/>
      <c r="X132" s="238"/>
      <c r="Y132" s="238"/>
      <c r="Z132" s="241">
        <f t="shared" si="8"/>
        <v>0</v>
      </c>
    </row>
    <row r="133" spans="1:26" ht="28.5" hidden="1" customHeight="1">
      <c r="A133" s="54" t="s">
        <v>909</v>
      </c>
      <c r="B133" s="70"/>
      <c r="C133" s="56" t="s">
        <v>143</v>
      </c>
      <c r="D133" s="57" t="s">
        <v>753</v>
      </c>
      <c r="E133" s="55" t="s">
        <v>12</v>
      </c>
      <c r="F133" s="55" t="s">
        <v>185</v>
      </c>
      <c r="G133" s="58">
        <v>290</v>
      </c>
      <c r="H133" s="58">
        <f>G133*$F$6+G133</f>
        <v>290</v>
      </c>
      <c r="I133" s="59"/>
      <c r="J133" s="60">
        <f>F133*H133</f>
        <v>1174.5</v>
      </c>
      <c r="K133" s="43"/>
      <c r="L133" s="44"/>
      <c r="M133" s="44"/>
      <c r="N133" s="44"/>
      <c r="O133" s="44"/>
      <c r="P133" s="45"/>
      <c r="Q133" s="237"/>
      <c r="R133" s="311"/>
      <c r="S133" s="238"/>
      <c r="T133" s="238"/>
      <c r="U133" s="238"/>
      <c r="V133" s="238"/>
      <c r="W133" s="238"/>
      <c r="X133" s="238"/>
      <c r="Y133" s="238"/>
      <c r="Z133" s="241">
        <f t="shared" si="8"/>
        <v>0</v>
      </c>
    </row>
    <row r="134" spans="1:26" ht="28.5" hidden="1" customHeight="1">
      <c r="A134" s="54" t="s">
        <v>910</v>
      </c>
      <c r="B134" s="70"/>
      <c r="C134" s="56" t="s">
        <v>143</v>
      </c>
      <c r="D134" s="57" t="s">
        <v>754</v>
      </c>
      <c r="E134" s="55" t="s">
        <v>12</v>
      </c>
      <c r="F134" s="55" t="s">
        <v>186</v>
      </c>
      <c r="G134" s="58">
        <v>320</v>
      </c>
      <c r="H134" s="58">
        <f>G134*$F$6+G134</f>
        <v>320</v>
      </c>
      <c r="I134" s="59"/>
      <c r="J134" s="60">
        <f>F134*H134</f>
        <v>6118.4000000000005</v>
      </c>
      <c r="K134" s="43"/>
      <c r="L134" s="44"/>
      <c r="M134" s="44"/>
      <c r="N134" s="44"/>
      <c r="O134" s="44"/>
      <c r="P134" s="45"/>
      <c r="Q134" s="237"/>
      <c r="R134" s="311"/>
      <c r="S134" s="238"/>
      <c r="T134" s="238"/>
      <c r="U134" s="238"/>
      <c r="V134" s="238"/>
      <c r="W134" s="238"/>
      <c r="X134" s="238"/>
      <c r="Y134" s="238"/>
      <c r="Z134" s="241">
        <f t="shared" si="8"/>
        <v>0</v>
      </c>
    </row>
    <row r="135" spans="1:26" ht="42.75" hidden="1" customHeight="1">
      <c r="A135" s="54" t="s">
        <v>911</v>
      </c>
      <c r="B135" s="55" t="s">
        <v>187</v>
      </c>
      <c r="C135" s="56" t="s">
        <v>15</v>
      </c>
      <c r="D135" s="57" t="s">
        <v>755</v>
      </c>
      <c r="E135" s="55" t="s">
        <v>12</v>
      </c>
      <c r="F135" s="55" t="s">
        <v>188</v>
      </c>
      <c r="G135" s="58">
        <v>187.83</v>
      </c>
      <c r="H135" s="58">
        <f>G135*$F$6+G135</f>
        <v>187.83</v>
      </c>
      <c r="I135" s="59"/>
      <c r="J135" s="60">
        <f>F135*H135</f>
        <v>13612.0401</v>
      </c>
      <c r="K135" s="43"/>
      <c r="L135" s="44"/>
      <c r="M135" s="44"/>
      <c r="N135" s="44"/>
      <c r="O135" s="44"/>
      <c r="P135" s="45"/>
      <c r="Q135" s="237"/>
      <c r="R135" s="311"/>
      <c r="S135" s="238"/>
      <c r="T135" s="238"/>
      <c r="U135" s="238"/>
      <c r="V135" s="238"/>
      <c r="W135" s="238"/>
      <c r="X135" s="238"/>
      <c r="Y135" s="238"/>
      <c r="Z135" s="241">
        <f t="shared" si="8"/>
        <v>0</v>
      </c>
    </row>
    <row r="136" spans="1:26" ht="15.75" hidden="1" customHeight="1">
      <c r="A136" s="328" t="s">
        <v>34</v>
      </c>
      <c r="B136" s="329"/>
      <c r="C136" s="329"/>
      <c r="D136" s="329"/>
      <c r="E136" s="329"/>
      <c r="F136" s="329"/>
      <c r="G136" s="329"/>
      <c r="H136" s="61">
        <f>J136/$J$6</f>
        <v>0.11910698717323825</v>
      </c>
      <c r="I136" s="62"/>
      <c r="J136" s="63">
        <f>SUM(J96:J135)</f>
        <v>137662.35860000001</v>
      </c>
      <c r="K136" s="43"/>
      <c r="L136" s="44"/>
      <c r="M136" s="44"/>
      <c r="N136" s="44"/>
      <c r="O136" s="44"/>
      <c r="P136" s="45"/>
      <c r="Q136" s="237"/>
      <c r="R136" s="311"/>
      <c r="S136" s="238"/>
      <c r="T136" s="238"/>
      <c r="U136" s="238"/>
      <c r="V136" s="238"/>
      <c r="W136" s="238"/>
      <c r="X136" s="238"/>
      <c r="Y136" s="238"/>
      <c r="Z136" s="241">
        <f t="shared" si="8"/>
        <v>0</v>
      </c>
    </row>
    <row r="137" spans="1:26" ht="21.75" customHeight="1" thickBot="1">
      <c r="A137" s="64">
        <v>7</v>
      </c>
      <c r="B137" s="330"/>
      <c r="C137" s="331"/>
      <c r="D137" s="65" t="s">
        <v>189</v>
      </c>
      <c r="E137" s="330"/>
      <c r="F137" s="332"/>
      <c r="G137" s="332"/>
      <c r="H137" s="331"/>
      <c r="I137" s="250">
        <f>J137/J6</f>
        <v>0.25737381197120301</v>
      </c>
      <c r="J137" s="63">
        <f>'Orçamento - Proinfância - FNDE'!I132</f>
        <v>297469.41668749996</v>
      </c>
      <c r="K137" s="43"/>
      <c r="L137" s="44"/>
      <c r="M137" s="44"/>
      <c r="N137" s="44"/>
      <c r="O137" s="44"/>
      <c r="P137" s="45"/>
      <c r="Q137" s="237"/>
      <c r="R137" s="311"/>
      <c r="S137" s="238">
        <v>0.4</v>
      </c>
      <c r="T137" s="238">
        <v>0.6</v>
      </c>
      <c r="U137" s="238"/>
      <c r="V137" s="238"/>
      <c r="W137" s="238"/>
      <c r="X137" s="238"/>
      <c r="Y137" s="238"/>
      <c r="Z137" s="241">
        <f t="shared" ref="Z137:Z200" si="13">S137+T137+U137+V137+W137+X137+Y137</f>
        <v>1</v>
      </c>
    </row>
    <row r="138" spans="1:26" ht="15.75" hidden="1" customHeight="1">
      <c r="A138" s="54" t="s">
        <v>912</v>
      </c>
      <c r="B138" s="70"/>
      <c r="C138" s="56" t="s">
        <v>143</v>
      </c>
      <c r="D138" s="71" t="s">
        <v>190</v>
      </c>
      <c r="E138" s="55" t="s">
        <v>12</v>
      </c>
      <c r="F138" s="55" t="s">
        <v>191</v>
      </c>
      <c r="G138" s="58">
        <v>95</v>
      </c>
      <c r="H138" s="58">
        <f t="shared" ref="H138:H143" si="14">G138*$F$6+G138</f>
        <v>95</v>
      </c>
      <c r="I138" s="59"/>
      <c r="J138" s="60">
        <f t="shared" ref="J138:J143" si="15">F138*H138</f>
        <v>79222.399999999994</v>
      </c>
      <c r="K138" s="43"/>
      <c r="L138" s="44"/>
      <c r="M138" s="44"/>
      <c r="N138" s="44"/>
      <c r="O138" s="44"/>
      <c r="P138" s="45"/>
      <c r="Q138" s="237"/>
      <c r="R138" s="311"/>
      <c r="S138" s="238"/>
      <c r="T138" s="238"/>
      <c r="U138" s="238"/>
      <c r="V138" s="238"/>
      <c r="W138" s="238"/>
      <c r="X138" s="238"/>
      <c r="Y138" s="238"/>
      <c r="Z138" s="241">
        <f t="shared" si="13"/>
        <v>0</v>
      </c>
    </row>
    <row r="139" spans="1:26" ht="15.75" hidden="1" customHeight="1">
      <c r="A139" s="54" t="s">
        <v>913</v>
      </c>
      <c r="B139" s="70"/>
      <c r="C139" s="56" t="s">
        <v>143</v>
      </c>
      <c r="D139" s="71" t="s">
        <v>192</v>
      </c>
      <c r="E139" s="55" t="s">
        <v>12</v>
      </c>
      <c r="F139" s="55" t="s">
        <v>193</v>
      </c>
      <c r="G139" s="58">
        <v>29.8</v>
      </c>
      <c r="H139" s="58">
        <f t="shared" si="14"/>
        <v>29.8</v>
      </c>
      <c r="I139" s="59"/>
      <c r="J139" s="60">
        <f t="shared" si="15"/>
        <v>24013.137999999999</v>
      </c>
      <c r="K139" s="43"/>
      <c r="L139" s="44"/>
      <c r="M139" s="44"/>
      <c r="N139" s="44"/>
      <c r="O139" s="44"/>
      <c r="P139" s="45"/>
      <c r="Q139" s="237"/>
      <c r="R139" s="311"/>
      <c r="S139" s="238"/>
      <c r="T139" s="238"/>
      <c r="U139" s="238"/>
      <c r="V139" s="238"/>
      <c r="W139" s="238"/>
      <c r="X139" s="238"/>
      <c r="Y139" s="238"/>
      <c r="Z139" s="241">
        <f t="shared" si="13"/>
        <v>0</v>
      </c>
    </row>
    <row r="140" spans="1:26" ht="15.75" hidden="1" customHeight="1">
      <c r="A140" s="54" t="s">
        <v>914</v>
      </c>
      <c r="B140" s="55">
        <v>75220</v>
      </c>
      <c r="C140" s="56" t="s">
        <v>10</v>
      </c>
      <c r="D140" s="71" t="s">
        <v>1248</v>
      </c>
      <c r="E140" s="55" t="s">
        <v>29</v>
      </c>
      <c r="F140" s="55" t="s">
        <v>194</v>
      </c>
      <c r="G140" s="58">
        <v>30.44</v>
      </c>
      <c r="H140" s="58">
        <f t="shared" si="14"/>
        <v>30.44</v>
      </c>
      <c r="I140" s="59"/>
      <c r="J140" s="60">
        <f t="shared" si="15"/>
        <v>200.904</v>
      </c>
      <c r="K140" s="43"/>
      <c r="L140" s="44"/>
      <c r="M140" s="44"/>
      <c r="N140" s="44"/>
      <c r="O140" s="44"/>
      <c r="P140" s="45"/>
      <c r="Q140" s="237"/>
      <c r="R140" s="311"/>
      <c r="S140" s="238"/>
      <c r="T140" s="238"/>
      <c r="U140" s="238"/>
      <c r="V140" s="238"/>
      <c r="W140" s="238"/>
      <c r="X140" s="238"/>
      <c r="Y140" s="238"/>
      <c r="Z140" s="241">
        <f t="shared" si="13"/>
        <v>0</v>
      </c>
    </row>
    <row r="141" spans="1:26" ht="15.75" hidden="1" customHeight="1">
      <c r="A141" s="54" t="s">
        <v>915</v>
      </c>
      <c r="B141" s="55">
        <v>72105</v>
      </c>
      <c r="C141" s="56" t="s">
        <v>10</v>
      </c>
      <c r="D141" s="71" t="s">
        <v>195</v>
      </c>
      <c r="E141" s="55" t="s">
        <v>12</v>
      </c>
      <c r="F141" s="55" t="s">
        <v>196</v>
      </c>
      <c r="G141" s="58">
        <v>41.37</v>
      </c>
      <c r="H141" s="58">
        <f t="shared" si="14"/>
        <v>41.37</v>
      </c>
      <c r="I141" s="59"/>
      <c r="J141" s="60">
        <f t="shared" si="15"/>
        <v>4048.0544999999997</v>
      </c>
      <c r="K141" s="43"/>
      <c r="L141" s="44"/>
      <c r="M141" s="44"/>
      <c r="N141" s="44"/>
      <c r="O141" s="44"/>
      <c r="P141" s="45"/>
      <c r="Q141" s="237"/>
      <c r="R141" s="311"/>
      <c r="S141" s="238"/>
      <c r="T141" s="238"/>
      <c r="U141" s="238"/>
      <c r="V141" s="238"/>
      <c r="W141" s="238"/>
      <c r="X141" s="238"/>
      <c r="Y141" s="238"/>
      <c r="Z141" s="241">
        <f t="shared" si="13"/>
        <v>0</v>
      </c>
    </row>
    <row r="142" spans="1:26" ht="15.75" hidden="1" customHeight="1">
      <c r="A142" s="54" t="s">
        <v>916</v>
      </c>
      <c r="B142" s="55">
        <v>72107</v>
      </c>
      <c r="C142" s="56" t="s">
        <v>10</v>
      </c>
      <c r="D142" s="71" t="s">
        <v>197</v>
      </c>
      <c r="E142" s="55" t="s">
        <v>29</v>
      </c>
      <c r="F142" s="55" t="s">
        <v>198</v>
      </c>
      <c r="G142" s="58">
        <v>20.7</v>
      </c>
      <c r="H142" s="58">
        <f t="shared" si="14"/>
        <v>20.7</v>
      </c>
      <c r="I142" s="59"/>
      <c r="J142" s="60">
        <f t="shared" si="15"/>
        <v>4440.1499999999996</v>
      </c>
      <c r="K142" s="43"/>
      <c r="L142" s="44"/>
      <c r="M142" s="44"/>
      <c r="N142" s="44"/>
      <c r="O142" s="44"/>
      <c r="P142" s="45"/>
      <c r="Q142" s="237"/>
      <c r="R142" s="311"/>
      <c r="S142" s="238"/>
      <c r="T142" s="238"/>
      <c r="U142" s="238"/>
      <c r="V142" s="238"/>
      <c r="W142" s="238"/>
      <c r="X142" s="238"/>
      <c r="Y142" s="238"/>
      <c r="Z142" s="241">
        <f t="shared" si="13"/>
        <v>0</v>
      </c>
    </row>
    <row r="143" spans="1:26" ht="15.75" hidden="1" customHeight="1">
      <c r="A143" s="54" t="s">
        <v>917</v>
      </c>
      <c r="B143" s="55">
        <v>71623</v>
      </c>
      <c r="C143" s="56" t="s">
        <v>10</v>
      </c>
      <c r="D143" s="71" t="s">
        <v>199</v>
      </c>
      <c r="E143" s="55" t="s">
        <v>29</v>
      </c>
      <c r="F143" s="55" t="s">
        <v>200</v>
      </c>
      <c r="G143" s="58">
        <v>22.36</v>
      </c>
      <c r="H143" s="58">
        <f t="shared" si="14"/>
        <v>22.36</v>
      </c>
      <c r="I143" s="59"/>
      <c r="J143" s="60">
        <f t="shared" si="15"/>
        <v>4723.55</v>
      </c>
      <c r="K143" s="43"/>
      <c r="L143" s="44"/>
      <c r="M143" s="44"/>
      <c r="N143" s="44"/>
      <c r="O143" s="44"/>
      <c r="P143" s="45"/>
      <c r="Q143" s="237"/>
      <c r="R143" s="311"/>
      <c r="S143" s="238"/>
      <c r="T143" s="238"/>
      <c r="U143" s="238"/>
      <c r="V143" s="238"/>
      <c r="W143" s="238"/>
      <c r="X143" s="238"/>
      <c r="Y143" s="238"/>
      <c r="Z143" s="241">
        <f t="shared" si="13"/>
        <v>0</v>
      </c>
    </row>
    <row r="144" spans="1:26" ht="15.75" hidden="1" customHeight="1">
      <c r="A144" s="328" t="s">
        <v>34</v>
      </c>
      <c r="B144" s="329"/>
      <c r="C144" s="329"/>
      <c r="D144" s="329"/>
      <c r="E144" s="329"/>
      <c r="F144" s="329"/>
      <c r="G144" s="329"/>
      <c r="H144" s="61">
        <f>J144/$J$6</f>
        <v>0.10092530293394868</v>
      </c>
      <c r="I144" s="62"/>
      <c r="J144" s="63">
        <f>SUM(J138:J143)</f>
        <v>116648.19649999999</v>
      </c>
      <c r="K144" s="43"/>
      <c r="L144" s="44"/>
      <c r="M144" s="44"/>
      <c r="N144" s="44"/>
      <c r="O144" s="44"/>
      <c r="P144" s="45"/>
      <c r="Q144" s="237"/>
      <c r="R144" s="311"/>
      <c r="S144" s="238"/>
      <c r="T144" s="238"/>
      <c r="U144" s="238"/>
      <c r="V144" s="238"/>
      <c r="W144" s="238"/>
      <c r="X144" s="238"/>
      <c r="Y144" s="238"/>
      <c r="Z144" s="241">
        <f t="shared" si="13"/>
        <v>0</v>
      </c>
    </row>
    <row r="145" spans="1:26" ht="21.75" customHeight="1" thickBot="1">
      <c r="A145" s="49">
        <v>8</v>
      </c>
      <c r="B145" s="313"/>
      <c r="C145" s="314"/>
      <c r="D145" s="30" t="s">
        <v>201</v>
      </c>
      <c r="E145" s="313"/>
      <c r="F145" s="315"/>
      <c r="G145" s="315"/>
      <c r="H145" s="314"/>
      <c r="I145" s="251">
        <f>J145/J6</f>
        <v>0</v>
      </c>
      <c r="J145" s="48">
        <f>'Orçamento - Proinfância - FNDE'!I140</f>
        <v>0</v>
      </c>
      <c r="K145" s="43"/>
      <c r="L145" s="44"/>
      <c r="M145" s="44"/>
      <c r="N145" s="44"/>
      <c r="O145" s="50">
        <v>1</v>
      </c>
      <c r="P145" s="45"/>
      <c r="Q145" s="237"/>
      <c r="R145" s="311"/>
      <c r="S145" s="238"/>
      <c r="T145" s="238"/>
      <c r="U145" s="238"/>
      <c r="V145" s="238"/>
      <c r="W145" s="238"/>
      <c r="X145" s="238"/>
      <c r="Y145" s="238"/>
      <c r="Z145" s="241">
        <f t="shared" si="13"/>
        <v>0</v>
      </c>
    </row>
    <row r="146" spans="1:26" ht="15.75" hidden="1" customHeight="1">
      <c r="A146" s="54" t="s">
        <v>918</v>
      </c>
      <c r="B146" s="55" t="s">
        <v>202</v>
      </c>
      <c r="C146" s="56" t="s">
        <v>10</v>
      </c>
      <c r="D146" s="71" t="s">
        <v>203</v>
      </c>
      <c r="E146" s="55" t="s">
        <v>12</v>
      </c>
      <c r="F146" s="55" t="s">
        <v>72</v>
      </c>
      <c r="G146" s="58">
        <v>7.98</v>
      </c>
      <c r="H146" s="58">
        <f>G146*$F$6+G146</f>
        <v>7.98</v>
      </c>
      <c r="I146" s="59"/>
      <c r="J146" s="60">
        <f>F146*H146</f>
        <v>3619.7280000000005</v>
      </c>
      <c r="K146" s="43"/>
      <c r="L146" s="44"/>
      <c r="M146" s="44"/>
      <c r="N146" s="44"/>
      <c r="O146" s="44"/>
      <c r="P146" s="45"/>
      <c r="Q146" s="237"/>
      <c r="R146" s="311"/>
      <c r="S146" s="238"/>
      <c r="T146" s="238"/>
      <c r="U146" s="238"/>
      <c r="V146" s="238"/>
      <c r="W146" s="238"/>
      <c r="X146" s="238"/>
      <c r="Y146" s="238"/>
      <c r="Z146" s="241">
        <f t="shared" si="13"/>
        <v>0</v>
      </c>
    </row>
    <row r="147" spans="1:26" ht="15.75" hidden="1" customHeight="1">
      <c r="A147" s="328" t="s">
        <v>34</v>
      </c>
      <c r="B147" s="329"/>
      <c r="C147" s="329"/>
      <c r="D147" s="329"/>
      <c r="E147" s="329"/>
      <c r="F147" s="329"/>
      <c r="G147" s="329"/>
      <c r="H147" s="61">
        <f>J147/$J$6</f>
        <v>3.131828488565584E-3</v>
      </c>
      <c r="I147" s="62"/>
      <c r="J147" s="63">
        <f>J146</f>
        <v>3619.7280000000005</v>
      </c>
      <c r="K147" s="43"/>
      <c r="L147" s="44"/>
      <c r="M147" s="44"/>
      <c r="N147" s="44"/>
      <c r="O147" s="44"/>
      <c r="P147" s="45"/>
      <c r="Q147" s="237"/>
      <c r="R147" s="311"/>
      <c r="S147" s="238"/>
      <c r="T147" s="238"/>
      <c r="U147" s="238"/>
      <c r="V147" s="238"/>
      <c r="W147" s="238"/>
      <c r="X147" s="238"/>
      <c r="Y147" s="238"/>
      <c r="Z147" s="241">
        <f t="shared" si="13"/>
        <v>0</v>
      </c>
    </row>
    <row r="148" spans="1:26" ht="21.75" customHeight="1" thickBot="1">
      <c r="A148" s="49">
        <v>9</v>
      </c>
      <c r="B148" s="313"/>
      <c r="C148" s="314"/>
      <c r="D148" s="30" t="s">
        <v>204</v>
      </c>
      <c r="E148" s="313"/>
      <c r="F148" s="315"/>
      <c r="G148" s="315"/>
      <c r="H148" s="314"/>
      <c r="I148" s="249">
        <f>J148/J6</f>
        <v>8.2399432361450753E-2</v>
      </c>
      <c r="J148" s="48">
        <f>'Orçamento - Proinfância - FNDE'!I143</f>
        <v>95236.228162499989</v>
      </c>
      <c r="K148" s="43"/>
      <c r="L148" s="44"/>
      <c r="M148" s="44"/>
      <c r="N148" s="44"/>
      <c r="O148" s="44"/>
      <c r="P148" s="45"/>
      <c r="Q148" s="237"/>
      <c r="R148" s="311"/>
      <c r="S148" s="238">
        <v>0.25</v>
      </c>
      <c r="T148" s="238">
        <v>0.25</v>
      </c>
      <c r="U148" s="238">
        <v>0.25</v>
      </c>
      <c r="V148" s="238">
        <v>0.25</v>
      </c>
      <c r="W148" s="238"/>
      <c r="X148" s="238"/>
      <c r="Y148" s="238"/>
      <c r="Z148" s="241">
        <f t="shared" si="13"/>
        <v>1</v>
      </c>
    </row>
    <row r="149" spans="1:26" ht="15.75" hidden="1" customHeight="1">
      <c r="A149" s="54" t="s">
        <v>919</v>
      </c>
      <c r="B149" s="55">
        <v>87878</v>
      </c>
      <c r="C149" s="56" t="s">
        <v>10</v>
      </c>
      <c r="D149" s="57" t="s">
        <v>205</v>
      </c>
      <c r="E149" s="55" t="s">
        <v>12</v>
      </c>
      <c r="F149" s="55" t="s">
        <v>206</v>
      </c>
      <c r="G149" s="58">
        <v>2.94</v>
      </c>
      <c r="H149" s="58">
        <f t="shared" ref="H149:H160" si="16">G149*$F$6+G149</f>
        <v>2.94</v>
      </c>
      <c r="I149" s="59"/>
      <c r="J149" s="60">
        <f t="shared" ref="J149:J160" si="17">F149*H149</f>
        <v>7487.0922</v>
      </c>
      <c r="K149" s="43"/>
      <c r="L149" s="44"/>
      <c r="M149" s="44"/>
      <c r="N149" s="44"/>
      <c r="O149" s="44"/>
      <c r="P149" s="45"/>
      <c r="Q149" s="237"/>
      <c r="R149" s="311"/>
      <c r="S149" s="238"/>
      <c r="T149" s="238"/>
      <c r="U149" s="238"/>
      <c r="V149" s="238"/>
      <c r="W149" s="238"/>
      <c r="X149" s="238"/>
      <c r="Y149" s="238"/>
      <c r="Z149" s="241">
        <f t="shared" si="13"/>
        <v>0</v>
      </c>
    </row>
    <row r="150" spans="1:26" ht="28.5" hidden="1" customHeight="1">
      <c r="A150" s="54" t="s">
        <v>756</v>
      </c>
      <c r="B150" s="68" t="s">
        <v>757</v>
      </c>
      <c r="C150" s="69" t="s">
        <v>10</v>
      </c>
      <c r="D150" s="57" t="s">
        <v>758</v>
      </c>
      <c r="E150" s="68" t="s">
        <v>12</v>
      </c>
      <c r="F150" s="68" t="s">
        <v>759</v>
      </c>
      <c r="G150" s="58">
        <v>18.55</v>
      </c>
      <c r="H150" s="58">
        <f t="shared" si="16"/>
        <v>18.55</v>
      </c>
      <c r="I150" s="59"/>
      <c r="J150" s="60">
        <f t="shared" si="17"/>
        <v>37454.4905</v>
      </c>
      <c r="K150" s="43"/>
      <c r="L150" s="44"/>
      <c r="M150" s="44"/>
      <c r="N150" s="44"/>
      <c r="O150" s="44"/>
      <c r="P150" s="45"/>
      <c r="Q150" s="237"/>
      <c r="R150" s="311"/>
      <c r="S150" s="238"/>
      <c r="T150" s="238"/>
      <c r="U150" s="238"/>
      <c r="V150" s="238"/>
      <c r="W150" s="238"/>
      <c r="X150" s="238"/>
      <c r="Y150" s="238"/>
      <c r="Z150" s="241">
        <f t="shared" si="13"/>
        <v>0</v>
      </c>
    </row>
    <row r="151" spans="1:26" ht="28.5" hidden="1" customHeight="1">
      <c r="A151" s="54" t="s">
        <v>920</v>
      </c>
      <c r="B151" s="55">
        <v>87776</v>
      </c>
      <c r="C151" s="56" t="s">
        <v>10</v>
      </c>
      <c r="D151" s="57" t="s">
        <v>207</v>
      </c>
      <c r="E151" s="55" t="s">
        <v>12</v>
      </c>
      <c r="F151" s="55" t="s">
        <v>208</v>
      </c>
      <c r="G151" s="58">
        <v>33</v>
      </c>
      <c r="H151" s="58">
        <f t="shared" si="16"/>
        <v>33</v>
      </c>
      <c r="I151" s="59"/>
      <c r="J151" s="60">
        <f t="shared" si="17"/>
        <v>17408.16</v>
      </c>
      <c r="K151" s="43"/>
      <c r="L151" s="44"/>
      <c r="M151" s="44"/>
      <c r="N151" s="44"/>
      <c r="O151" s="44"/>
      <c r="P151" s="45"/>
      <c r="Q151" s="237"/>
      <c r="R151" s="311"/>
      <c r="S151" s="238"/>
      <c r="T151" s="238"/>
      <c r="U151" s="238"/>
      <c r="V151" s="238"/>
      <c r="W151" s="238"/>
      <c r="X151" s="238"/>
      <c r="Y151" s="238"/>
      <c r="Z151" s="241">
        <f t="shared" si="13"/>
        <v>0</v>
      </c>
    </row>
    <row r="152" spans="1:26" ht="28.5" hidden="1" customHeight="1">
      <c r="A152" s="54" t="s">
        <v>921</v>
      </c>
      <c r="B152" s="55">
        <v>75481</v>
      </c>
      <c r="C152" s="56" t="s">
        <v>10</v>
      </c>
      <c r="D152" s="57" t="s">
        <v>760</v>
      </c>
      <c r="E152" s="55" t="s">
        <v>12</v>
      </c>
      <c r="F152" s="55" t="s">
        <v>209</v>
      </c>
      <c r="G152" s="58">
        <v>14.32</v>
      </c>
      <c r="H152" s="58">
        <f t="shared" si="16"/>
        <v>14.32</v>
      </c>
      <c r="I152" s="59"/>
      <c r="J152" s="60">
        <f t="shared" si="17"/>
        <v>21919.051200000002</v>
      </c>
      <c r="K152" s="43"/>
      <c r="L152" s="44"/>
      <c r="M152" s="44"/>
      <c r="N152" s="44"/>
      <c r="O152" s="44"/>
      <c r="P152" s="45"/>
      <c r="Q152" s="237"/>
      <c r="R152" s="311"/>
      <c r="S152" s="238"/>
      <c r="T152" s="238"/>
      <c r="U152" s="238"/>
      <c r="V152" s="238"/>
      <c r="W152" s="238"/>
      <c r="X152" s="238"/>
      <c r="Y152" s="238"/>
      <c r="Z152" s="241">
        <f t="shared" si="13"/>
        <v>0</v>
      </c>
    </row>
    <row r="153" spans="1:26" ht="28.5" hidden="1" customHeight="1">
      <c r="A153" s="54" t="s">
        <v>922</v>
      </c>
      <c r="B153" s="55">
        <v>87272</v>
      </c>
      <c r="C153" s="56" t="s">
        <v>10</v>
      </c>
      <c r="D153" s="57" t="s">
        <v>761</v>
      </c>
      <c r="E153" s="55" t="s">
        <v>12</v>
      </c>
      <c r="F153" s="55" t="s">
        <v>210</v>
      </c>
      <c r="G153" s="58">
        <v>41.22</v>
      </c>
      <c r="H153" s="58">
        <f t="shared" si="16"/>
        <v>41.22</v>
      </c>
      <c r="I153" s="59"/>
      <c r="J153" s="60">
        <f t="shared" si="17"/>
        <v>16978.930199999999</v>
      </c>
      <c r="K153" s="43"/>
      <c r="L153" s="44"/>
      <c r="M153" s="44"/>
      <c r="N153" s="44"/>
      <c r="O153" s="44"/>
      <c r="P153" s="45"/>
      <c r="Q153" s="237"/>
      <c r="R153" s="311"/>
      <c r="S153" s="238"/>
      <c r="T153" s="238"/>
      <c r="U153" s="238"/>
      <c r="V153" s="238"/>
      <c r="W153" s="238"/>
      <c r="X153" s="238"/>
      <c r="Y153" s="238"/>
      <c r="Z153" s="241">
        <f t="shared" si="13"/>
        <v>0</v>
      </c>
    </row>
    <row r="154" spans="1:26" ht="28.5" hidden="1" customHeight="1">
      <c r="A154" s="54" t="s">
        <v>923</v>
      </c>
      <c r="B154" s="55">
        <v>87267</v>
      </c>
      <c r="C154" s="56" t="s">
        <v>10</v>
      </c>
      <c r="D154" s="57" t="s">
        <v>762</v>
      </c>
      <c r="E154" s="55" t="s">
        <v>12</v>
      </c>
      <c r="F154" s="55" t="s">
        <v>211</v>
      </c>
      <c r="G154" s="58">
        <v>35.44</v>
      </c>
      <c r="H154" s="58">
        <f t="shared" si="16"/>
        <v>35.44</v>
      </c>
      <c r="I154" s="59"/>
      <c r="J154" s="60">
        <f t="shared" si="17"/>
        <v>197.7552</v>
      </c>
      <c r="K154" s="43"/>
      <c r="L154" s="44"/>
      <c r="M154" s="44"/>
      <c r="N154" s="44"/>
      <c r="O154" s="44"/>
      <c r="P154" s="45"/>
      <c r="Q154" s="237"/>
      <c r="R154" s="311"/>
      <c r="S154" s="238"/>
      <c r="T154" s="238"/>
      <c r="U154" s="238"/>
      <c r="V154" s="238"/>
      <c r="W154" s="238"/>
      <c r="X154" s="238"/>
      <c r="Y154" s="238"/>
      <c r="Z154" s="241">
        <f t="shared" si="13"/>
        <v>0</v>
      </c>
    </row>
    <row r="155" spans="1:26" ht="28.5" hidden="1" customHeight="1">
      <c r="A155" s="54" t="s">
        <v>924</v>
      </c>
      <c r="B155" s="55">
        <v>87267</v>
      </c>
      <c r="C155" s="56" t="s">
        <v>10</v>
      </c>
      <c r="D155" s="57" t="s">
        <v>763</v>
      </c>
      <c r="E155" s="55" t="s">
        <v>12</v>
      </c>
      <c r="F155" s="55" t="s">
        <v>212</v>
      </c>
      <c r="G155" s="58">
        <v>35.44</v>
      </c>
      <c r="H155" s="58">
        <f t="shared" si="16"/>
        <v>35.44</v>
      </c>
      <c r="I155" s="59"/>
      <c r="J155" s="60">
        <f t="shared" si="17"/>
        <v>147.07599999999999</v>
      </c>
      <c r="K155" s="43"/>
      <c r="L155" s="44"/>
      <c r="M155" s="44"/>
      <c r="N155" s="44"/>
      <c r="O155" s="44"/>
      <c r="P155" s="45"/>
      <c r="Q155" s="237"/>
      <c r="R155" s="311"/>
      <c r="S155" s="238"/>
      <c r="T155" s="238"/>
      <c r="U155" s="238"/>
      <c r="V155" s="238"/>
      <c r="W155" s="238"/>
      <c r="X155" s="238"/>
      <c r="Y155" s="238"/>
      <c r="Z155" s="241">
        <f t="shared" si="13"/>
        <v>0</v>
      </c>
    </row>
    <row r="156" spans="1:26" ht="28.5" hidden="1" customHeight="1">
      <c r="A156" s="54" t="s">
        <v>925</v>
      </c>
      <c r="B156" s="55">
        <v>87267</v>
      </c>
      <c r="C156" s="56" t="s">
        <v>10</v>
      </c>
      <c r="D156" s="57" t="s">
        <v>764</v>
      </c>
      <c r="E156" s="55" t="s">
        <v>12</v>
      </c>
      <c r="F156" s="55" t="s">
        <v>213</v>
      </c>
      <c r="G156" s="58">
        <v>35.44</v>
      </c>
      <c r="H156" s="58">
        <f t="shared" si="16"/>
        <v>35.44</v>
      </c>
      <c r="I156" s="59"/>
      <c r="J156" s="60">
        <f t="shared" si="17"/>
        <v>242.40959999999998</v>
      </c>
      <c r="K156" s="43"/>
      <c r="L156" s="44"/>
      <c r="M156" s="44"/>
      <c r="N156" s="44"/>
      <c r="O156" s="44"/>
      <c r="P156" s="45"/>
      <c r="Q156" s="237"/>
      <c r="R156" s="311"/>
      <c r="S156" s="238"/>
      <c r="T156" s="238"/>
      <c r="U156" s="238"/>
      <c r="V156" s="238"/>
      <c r="W156" s="238"/>
      <c r="X156" s="238"/>
      <c r="Y156" s="238"/>
      <c r="Z156" s="241">
        <f t="shared" si="13"/>
        <v>0</v>
      </c>
    </row>
    <row r="157" spans="1:26" ht="28.5" hidden="1" customHeight="1">
      <c r="A157" s="54" t="s">
        <v>926</v>
      </c>
      <c r="B157" s="55">
        <v>87267</v>
      </c>
      <c r="C157" s="56" t="s">
        <v>10</v>
      </c>
      <c r="D157" s="57" t="s">
        <v>765</v>
      </c>
      <c r="E157" s="55" t="s">
        <v>12</v>
      </c>
      <c r="F157" s="55" t="s">
        <v>214</v>
      </c>
      <c r="G157" s="58">
        <v>35.44</v>
      </c>
      <c r="H157" s="58">
        <f t="shared" si="16"/>
        <v>35.44</v>
      </c>
      <c r="I157" s="59"/>
      <c r="J157" s="60">
        <f t="shared" si="17"/>
        <v>2352.1527999999998</v>
      </c>
      <c r="K157" s="43"/>
      <c r="L157" s="44"/>
      <c r="M157" s="44"/>
      <c r="N157" s="44"/>
      <c r="O157" s="44"/>
      <c r="P157" s="45"/>
      <c r="Q157" s="237"/>
      <c r="R157" s="311"/>
      <c r="S157" s="238"/>
      <c r="T157" s="238"/>
      <c r="U157" s="238"/>
      <c r="V157" s="238"/>
      <c r="W157" s="238"/>
      <c r="X157" s="238"/>
      <c r="Y157" s="238"/>
      <c r="Z157" s="241">
        <f t="shared" si="13"/>
        <v>0</v>
      </c>
    </row>
    <row r="158" spans="1:26" ht="15.75" hidden="1" customHeight="1">
      <c r="A158" s="54" t="s">
        <v>927</v>
      </c>
      <c r="B158" s="55" t="s">
        <v>215</v>
      </c>
      <c r="C158" s="56" t="s">
        <v>10</v>
      </c>
      <c r="D158" s="57" t="s">
        <v>216</v>
      </c>
      <c r="E158" s="55" t="s">
        <v>29</v>
      </c>
      <c r="F158" s="55" t="s">
        <v>217</v>
      </c>
      <c r="G158" s="58">
        <v>12.06</v>
      </c>
      <c r="H158" s="58">
        <f t="shared" si="16"/>
        <v>12.06</v>
      </c>
      <c r="I158" s="59"/>
      <c r="J158" s="60">
        <f t="shared" si="17"/>
        <v>1248.8130000000001</v>
      </c>
      <c r="K158" s="43"/>
      <c r="L158" s="44"/>
      <c r="M158" s="44"/>
      <c r="N158" s="44"/>
      <c r="O158" s="44"/>
      <c r="P158" s="45"/>
      <c r="Q158" s="237"/>
      <c r="R158" s="311"/>
      <c r="S158" s="238"/>
      <c r="T158" s="238"/>
      <c r="U158" s="238"/>
      <c r="V158" s="238"/>
      <c r="W158" s="238"/>
      <c r="X158" s="238"/>
      <c r="Y158" s="238"/>
      <c r="Z158" s="241">
        <f t="shared" si="13"/>
        <v>0</v>
      </c>
    </row>
    <row r="159" spans="1:26" ht="15.75" hidden="1" customHeight="1">
      <c r="A159" s="54" t="s">
        <v>928</v>
      </c>
      <c r="B159" s="55" t="s">
        <v>218</v>
      </c>
      <c r="C159" s="56" t="s">
        <v>15</v>
      </c>
      <c r="D159" s="57" t="s">
        <v>219</v>
      </c>
      <c r="E159" s="55" t="s">
        <v>12</v>
      </c>
      <c r="F159" s="55" t="s">
        <v>220</v>
      </c>
      <c r="G159" s="58">
        <v>43.8</v>
      </c>
      <c r="H159" s="58">
        <f t="shared" si="16"/>
        <v>43.8</v>
      </c>
      <c r="I159" s="59"/>
      <c r="J159" s="60">
        <f t="shared" si="17"/>
        <v>13151.825999999999</v>
      </c>
      <c r="K159" s="43"/>
      <c r="L159" s="44"/>
      <c r="M159" s="44"/>
      <c r="N159" s="44"/>
      <c r="O159" s="44"/>
      <c r="P159" s="45"/>
      <c r="Q159" s="237"/>
      <c r="R159" s="311"/>
      <c r="S159" s="238"/>
      <c r="T159" s="238"/>
      <c r="U159" s="238"/>
      <c r="V159" s="238"/>
      <c r="W159" s="238"/>
      <c r="X159" s="238"/>
      <c r="Y159" s="238"/>
      <c r="Z159" s="241">
        <f t="shared" si="13"/>
        <v>0</v>
      </c>
    </row>
    <row r="160" spans="1:26" ht="15.75" hidden="1" customHeight="1">
      <c r="A160" s="54" t="s">
        <v>929</v>
      </c>
      <c r="B160" s="70"/>
      <c r="C160" s="56" t="s">
        <v>143</v>
      </c>
      <c r="D160" s="57" t="s">
        <v>221</v>
      </c>
      <c r="E160" s="55" t="s">
        <v>12</v>
      </c>
      <c r="F160" s="55" t="s">
        <v>222</v>
      </c>
      <c r="G160" s="58">
        <v>24.9</v>
      </c>
      <c r="H160" s="58">
        <f t="shared" si="16"/>
        <v>24.9</v>
      </c>
      <c r="I160" s="59"/>
      <c r="J160" s="60">
        <f t="shared" si="17"/>
        <v>9966.9719999999979</v>
      </c>
      <c r="K160" s="43"/>
      <c r="L160" s="44"/>
      <c r="M160" s="44"/>
      <c r="N160" s="44"/>
      <c r="O160" s="44"/>
      <c r="P160" s="45"/>
      <c r="Q160" s="237"/>
      <c r="R160" s="311"/>
      <c r="S160" s="238"/>
      <c r="T160" s="238"/>
      <c r="U160" s="238"/>
      <c r="V160" s="238"/>
      <c r="W160" s="238"/>
      <c r="X160" s="238"/>
      <c r="Y160" s="238"/>
      <c r="Z160" s="241">
        <f t="shared" si="13"/>
        <v>0</v>
      </c>
    </row>
    <row r="161" spans="1:26" ht="15.75" hidden="1" customHeight="1">
      <c r="A161" s="328" t="s">
        <v>34</v>
      </c>
      <c r="B161" s="329"/>
      <c r="C161" s="329"/>
      <c r="D161" s="329"/>
      <c r="E161" s="329"/>
      <c r="F161" s="329"/>
      <c r="G161" s="329"/>
      <c r="H161" s="61">
        <f>J161/$J$6</f>
        <v>0.11122696558483942</v>
      </c>
      <c r="I161" s="62"/>
      <c r="J161" s="63">
        <f>SUM(J149:J160)</f>
        <v>128554.72869999999</v>
      </c>
      <c r="K161" s="43"/>
      <c r="L161" s="44"/>
      <c r="M161" s="44"/>
      <c r="N161" s="44"/>
      <c r="O161" s="44"/>
      <c r="P161" s="45"/>
      <c r="Q161" s="237"/>
      <c r="R161" s="311"/>
      <c r="S161" s="238"/>
      <c r="T161" s="238"/>
      <c r="U161" s="238"/>
      <c r="V161" s="238"/>
      <c r="W161" s="238"/>
      <c r="X161" s="238"/>
      <c r="Y161" s="238"/>
      <c r="Z161" s="241">
        <f t="shared" si="13"/>
        <v>0</v>
      </c>
    </row>
    <row r="162" spans="1:26" ht="21.75" customHeight="1" thickBot="1">
      <c r="A162" s="49">
        <v>10</v>
      </c>
      <c r="B162" s="313"/>
      <c r="C162" s="314"/>
      <c r="D162" s="30" t="s">
        <v>223</v>
      </c>
      <c r="E162" s="313"/>
      <c r="F162" s="315"/>
      <c r="G162" s="315"/>
      <c r="H162" s="314"/>
      <c r="I162" s="249">
        <f>J162/J6</f>
        <v>9.7848633041890773E-2</v>
      </c>
      <c r="J162" s="48">
        <f>'Orçamento - Proinfância - FNDE'!I160</f>
        <v>113092.22011250001</v>
      </c>
      <c r="K162" s="43"/>
      <c r="L162" s="44"/>
      <c r="M162" s="44"/>
      <c r="N162" s="44"/>
      <c r="O162" s="44"/>
      <c r="P162" s="45"/>
      <c r="Q162" s="237"/>
      <c r="R162" s="311"/>
      <c r="S162" s="238"/>
      <c r="T162" s="238"/>
      <c r="U162" s="238">
        <v>0.25</v>
      </c>
      <c r="V162" s="238">
        <v>0.25</v>
      </c>
      <c r="W162" s="238">
        <v>0.25</v>
      </c>
      <c r="X162" s="238">
        <v>0.25</v>
      </c>
      <c r="Y162" s="238"/>
      <c r="Z162" s="241">
        <f t="shared" si="13"/>
        <v>1</v>
      </c>
    </row>
    <row r="163" spans="1:26" ht="15.75" hidden="1" customHeight="1">
      <c r="A163" s="54" t="s">
        <v>930</v>
      </c>
      <c r="B163" s="55" t="s">
        <v>224</v>
      </c>
      <c r="C163" s="56" t="s">
        <v>10</v>
      </c>
      <c r="D163" s="57" t="s">
        <v>225</v>
      </c>
      <c r="E163" s="55" t="s">
        <v>12</v>
      </c>
      <c r="F163" s="55" t="s">
        <v>226</v>
      </c>
      <c r="G163" s="58">
        <v>25.52</v>
      </c>
      <c r="H163" s="58">
        <f t="shared" ref="H163:H174" si="18">G163*$F$6+G163</f>
        <v>25.52</v>
      </c>
      <c r="I163" s="59"/>
      <c r="J163" s="60">
        <f t="shared" ref="J163:J174" si="19">F163*H163</f>
        <v>20691.871199999998</v>
      </c>
      <c r="K163" s="43"/>
      <c r="L163" s="44"/>
      <c r="M163" s="44"/>
      <c r="N163" s="44"/>
      <c r="O163" s="44"/>
      <c r="P163" s="45"/>
      <c r="Q163" s="237"/>
      <c r="R163" s="311"/>
      <c r="S163" s="238"/>
      <c r="T163" s="238"/>
      <c r="U163" s="238"/>
      <c r="V163" s="238"/>
      <c r="W163" s="238"/>
      <c r="X163" s="238"/>
      <c r="Y163" s="238"/>
      <c r="Z163" s="241">
        <f t="shared" si="13"/>
        <v>0</v>
      </c>
    </row>
    <row r="164" spans="1:26" ht="15.75" hidden="1" customHeight="1">
      <c r="A164" s="54" t="s">
        <v>931</v>
      </c>
      <c r="B164" s="55">
        <v>87650</v>
      </c>
      <c r="C164" s="56" t="s">
        <v>10</v>
      </c>
      <c r="D164" s="57" t="s">
        <v>227</v>
      </c>
      <c r="E164" s="55" t="s">
        <v>12</v>
      </c>
      <c r="F164" s="55" t="s">
        <v>226</v>
      </c>
      <c r="G164" s="58">
        <v>21.41</v>
      </c>
      <c r="H164" s="58">
        <f t="shared" si="18"/>
        <v>21.41</v>
      </c>
      <c r="I164" s="59"/>
      <c r="J164" s="60">
        <f t="shared" si="19"/>
        <v>17359.4421</v>
      </c>
      <c r="K164" s="43"/>
      <c r="L164" s="44"/>
      <c r="M164" s="44"/>
      <c r="N164" s="44"/>
      <c r="O164" s="44"/>
      <c r="P164" s="45"/>
      <c r="Q164" s="237"/>
      <c r="R164" s="311"/>
      <c r="S164" s="238"/>
      <c r="T164" s="238"/>
      <c r="U164" s="238"/>
      <c r="V164" s="238"/>
      <c r="W164" s="238"/>
      <c r="X164" s="238"/>
      <c r="Y164" s="238"/>
      <c r="Z164" s="241">
        <f t="shared" si="13"/>
        <v>0</v>
      </c>
    </row>
    <row r="165" spans="1:26" ht="28.5" hidden="1" customHeight="1">
      <c r="A165" s="54" t="s">
        <v>932</v>
      </c>
      <c r="B165" s="55" t="s">
        <v>228</v>
      </c>
      <c r="C165" s="56" t="s">
        <v>10</v>
      </c>
      <c r="D165" s="57" t="s">
        <v>766</v>
      </c>
      <c r="E165" s="55" t="s">
        <v>12</v>
      </c>
      <c r="F165" s="55" t="s">
        <v>229</v>
      </c>
      <c r="G165" s="58">
        <v>42.14</v>
      </c>
      <c r="H165" s="58">
        <f t="shared" si="18"/>
        <v>42.14</v>
      </c>
      <c r="I165" s="59"/>
      <c r="J165" s="60">
        <f t="shared" si="19"/>
        <v>17005.175600000002</v>
      </c>
      <c r="K165" s="43"/>
      <c r="L165" s="44"/>
      <c r="M165" s="44"/>
      <c r="N165" s="44"/>
      <c r="O165" s="44"/>
      <c r="P165" s="45"/>
      <c r="Q165" s="237"/>
      <c r="R165" s="311"/>
      <c r="S165" s="238"/>
      <c r="T165" s="238"/>
      <c r="U165" s="238"/>
      <c r="V165" s="238"/>
      <c r="W165" s="238"/>
      <c r="X165" s="238"/>
      <c r="Y165" s="238"/>
      <c r="Z165" s="241">
        <f t="shared" si="13"/>
        <v>0</v>
      </c>
    </row>
    <row r="166" spans="1:26" ht="15.75" hidden="1" customHeight="1">
      <c r="A166" s="54" t="s">
        <v>933</v>
      </c>
      <c r="B166" s="55">
        <v>72815</v>
      </c>
      <c r="C166" s="56" t="s">
        <v>10</v>
      </c>
      <c r="D166" s="57" t="s">
        <v>230</v>
      </c>
      <c r="E166" s="55" t="s">
        <v>12</v>
      </c>
      <c r="F166" s="55" t="s">
        <v>231</v>
      </c>
      <c r="G166" s="58">
        <v>37.950000000000003</v>
      </c>
      <c r="H166" s="58">
        <f t="shared" si="18"/>
        <v>37.950000000000003</v>
      </c>
      <c r="I166" s="59"/>
      <c r="J166" s="60">
        <f t="shared" si="19"/>
        <v>1420.0890000000002</v>
      </c>
      <c r="K166" s="43"/>
      <c r="L166" s="44"/>
      <c r="M166" s="44"/>
      <c r="N166" s="44"/>
      <c r="O166" s="44"/>
      <c r="P166" s="45"/>
      <c r="Q166" s="237"/>
      <c r="R166" s="311"/>
      <c r="S166" s="238"/>
      <c r="T166" s="238"/>
      <c r="U166" s="238"/>
      <c r="V166" s="238"/>
      <c r="W166" s="238"/>
      <c r="X166" s="238"/>
      <c r="Y166" s="238"/>
      <c r="Z166" s="241">
        <f t="shared" si="13"/>
        <v>0</v>
      </c>
    </row>
    <row r="167" spans="1:26" ht="15.75" hidden="1" customHeight="1">
      <c r="A167" s="54" t="s">
        <v>934</v>
      </c>
      <c r="B167" s="55">
        <v>87251</v>
      </c>
      <c r="C167" s="56" t="s">
        <v>10</v>
      </c>
      <c r="D167" s="57" t="s">
        <v>232</v>
      </c>
      <c r="E167" s="55" t="s">
        <v>12</v>
      </c>
      <c r="F167" s="55" t="s">
        <v>233</v>
      </c>
      <c r="G167" s="58">
        <v>22.85</v>
      </c>
      <c r="H167" s="58">
        <f t="shared" si="18"/>
        <v>22.85</v>
      </c>
      <c r="I167" s="59"/>
      <c r="J167" s="60">
        <f t="shared" si="19"/>
        <v>3388.6550000000007</v>
      </c>
      <c r="K167" s="43"/>
      <c r="L167" s="44"/>
      <c r="M167" s="44"/>
      <c r="N167" s="44"/>
      <c r="O167" s="44"/>
      <c r="P167" s="45"/>
      <c r="Q167" s="237"/>
      <c r="R167" s="311"/>
      <c r="S167" s="238"/>
      <c r="T167" s="238"/>
      <c r="U167" s="238"/>
      <c r="V167" s="238"/>
      <c r="W167" s="238"/>
      <c r="X167" s="238"/>
      <c r="Y167" s="238"/>
      <c r="Z167" s="241">
        <f t="shared" si="13"/>
        <v>0</v>
      </c>
    </row>
    <row r="168" spans="1:26" ht="15.75" hidden="1" customHeight="1">
      <c r="A168" s="54" t="s">
        <v>935</v>
      </c>
      <c r="B168" s="55">
        <v>87257</v>
      </c>
      <c r="C168" s="56" t="s">
        <v>10</v>
      </c>
      <c r="D168" s="57" t="s">
        <v>234</v>
      </c>
      <c r="E168" s="55" t="s">
        <v>12</v>
      </c>
      <c r="F168" s="55" t="s">
        <v>235</v>
      </c>
      <c r="G168" s="58">
        <v>39.83</v>
      </c>
      <c r="H168" s="58">
        <f t="shared" si="18"/>
        <v>39.83</v>
      </c>
      <c r="I168" s="59"/>
      <c r="J168" s="60">
        <f t="shared" si="19"/>
        <v>1696.758</v>
      </c>
      <c r="K168" s="43"/>
      <c r="L168" s="44"/>
      <c r="M168" s="44"/>
      <c r="N168" s="44"/>
      <c r="O168" s="44"/>
      <c r="P168" s="45"/>
      <c r="Q168" s="237"/>
      <c r="R168" s="311"/>
      <c r="S168" s="238"/>
      <c r="T168" s="238"/>
      <c r="U168" s="238"/>
      <c r="V168" s="238"/>
      <c r="W168" s="238"/>
      <c r="X168" s="238"/>
      <c r="Y168" s="238"/>
      <c r="Z168" s="241">
        <f t="shared" si="13"/>
        <v>0</v>
      </c>
    </row>
    <row r="169" spans="1:26" ht="15.75" hidden="1" customHeight="1">
      <c r="A169" s="54" t="s">
        <v>936</v>
      </c>
      <c r="B169" s="55">
        <v>72185</v>
      </c>
      <c r="C169" s="56" t="s">
        <v>10</v>
      </c>
      <c r="D169" s="57" t="s">
        <v>236</v>
      </c>
      <c r="E169" s="55" t="s">
        <v>12</v>
      </c>
      <c r="F169" s="55" t="s">
        <v>237</v>
      </c>
      <c r="G169" s="58">
        <v>88.69</v>
      </c>
      <c r="H169" s="58">
        <f t="shared" si="18"/>
        <v>88.69</v>
      </c>
      <c r="I169" s="59"/>
      <c r="J169" s="60">
        <f t="shared" si="19"/>
        <v>19189.855299999999</v>
      </c>
      <c r="K169" s="43"/>
      <c r="L169" s="44"/>
      <c r="M169" s="44"/>
      <c r="N169" s="44"/>
      <c r="O169" s="44"/>
      <c r="P169" s="45"/>
      <c r="Q169" s="237"/>
      <c r="R169" s="311"/>
      <c r="S169" s="238"/>
      <c r="T169" s="238"/>
      <c r="U169" s="238"/>
      <c r="V169" s="238"/>
      <c r="W169" s="238"/>
      <c r="X169" s="238"/>
      <c r="Y169" s="238"/>
      <c r="Z169" s="241">
        <f t="shared" si="13"/>
        <v>0</v>
      </c>
    </row>
    <row r="170" spans="1:26" ht="28.5" hidden="1" customHeight="1">
      <c r="A170" s="54" t="s">
        <v>937</v>
      </c>
      <c r="B170" s="55" t="s">
        <v>238</v>
      </c>
      <c r="C170" s="56" t="s">
        <v>15</v>
      </c>
      <c r="D170" s="57" t="s">
        <v>767</v>
      </c>
      <c r="E170" s="55" t="s">
        <v>12</v>
      </c>
      <c r="F170" s="55" t="s">
        <v>239</v>
      </c>
      <c r="G170" s="58">
        <v>110.7</v>
      </c>
      <c r="H170" s="58">
        <f t="shared" si="18"/>
        <v>110.7</v>
      </c>
      <c r="I170" s="59"/>
      <c r="J170" s="60">
        <f t="shared" si="19"/>
        <v>2002.5630000000001</v>
      </c>
      <c r="K170" s="43"/>
      <c r="L170" s="44"/>
      <c r="M170" s="44"/>
      <c r="N170" s="44"/>
      <c r="O170" s="44"/>
      <c r="P170" s="45"/>
      <c r="Q170" s="237"/>
      <c r="R170" s="311"/>
      <c r="S170" s="238"/>
      <c r="T170" s="238"/>
      <c r="U170" s="238"/>
      <c r="V170" s="238"/>
      <c r="W170" s="238"/>
      <c r="X170" s="238"/>
      <c r="Y170" s="238"/>
      <c r="Z170" s="241">
        <f t="shared" si="13"/>
        <v>0</v>
      </c>
    </row>
    <row r="171" spans="1:26" ht="28.5" hidden="1" customHeight="1">
      <c r="A171" s="54" t="s">
        <v>938</v>
      </c>
      <c r="B171" s="55" t="s">
        <v>238</v>
      </c>
      <c r="C171" s="56" t="s">
        <v>15</v>
      </c>
      <c r="D171" s="57" t="s">
        <v>768</v>
      </c>
      <c r="E171" s="55" t="s">
        <v>12</v>
      </c>
      <c r="F171" s="55" t="s">
        <v>240</v>
      </c>
      <c r="G171" s="58">
        <v>110.7</v>
      </c>
      <c r="H171" s="58">
        <f t="shared" si="18"/>
        <v>110.7</v>
      </c>
      <c r="I171" s="59"/>
      <c r="J171" s="60">
        <f t="shared" si="19"/>
        <v>2261.6010000000001</v>
      </c>
      <c r="K171" s="43"/>
      <c r="L171" s="44"/>
      <c r="M171" s="44"/>
      <c r="N171" s="44"/>
      <c r="O171" s="44"/>
      <c r="P171" s="45"/>
      <c r="Q171" s="237"/>
      <c r="R171" s="311"/>
      <c r="S171" s="238"/>
      <c r="T171" s="238"/>
      <c r="U171" s="238"/>
      <c r="V171" s="238"/>
      <c r="W171" s="238"/>
      <c r="X171" s="238"/>
      <c r="Y171" s="238"/>
      <c r="Z171" s="241">
        <f t="shared" si="13"/>
        <v>0</v>
      </c>
    </row>
    <row r="172" spans="1:26" ht="15.75" hidden="1" customHeight="1">
      <c r="A172" s="54" t="s">
        <v>939</v>
      </c>
      <c r="B172" s="55" t="s">
        <v>241</v>
      </c>
      <c r="C172" s="56" t="s">
        <v>15</v>
      </c>
      <c r="D172" s="57" t="s">
        <v>242</v>
      </c>
      <c r="E172" s="55" t="s">
        <v>29</v>
      </c>
      <c r="F172" s="55" t="s">
        <v>243</v>
      </c>
      <c r="G172" s="58">
        <v>53.77</v>
      </c>
      <c r="H172" s="58">
        <f t="shared" si="18"/>
        <v>53.77</v>
      </c>
      <c r="I172" s="59"/>
      <c r="J172" s="60">
        <f t="shared" si="19"/>
        <v>1068.9476</v>
      </c>
      <c r="K172" s="43"/>
      <c r="L172" s="44"/>
      <c r="M172" s="44"/>
      <c r="N172" s="44"/>
      <c r="O172" s="44"/>
      <c r="P172" s="45"/>
      <c r="Q172" s="237"/>
      <c r="R172" s="311"/>
      <c r="S172" s="238"/>
      <c r="T172" s="238"/>
      <c r="U172" s="238"/>
      <c r="V172" s="238"/>
      <c r="W172" s="238"/>
      <c r="X172" s="238"/>
      <c r="Y172" s="238"/>
      <c r="Z172" s="241">
        <f t="shared" si="13"/>
        <v>0</v>
      </c>
    </row>
    <row r="173" spans="1:26" ht="15.75" hidden="1" customHeight="1">
      <c r="A173" s="54" t="s">
        <v>940</v>
      </c>
      <c r="B173" s="55" t="s">
        <v>241</v>
      </c>
      <c r="C173" s="56" t="s">
        <v>15</v>
      </c>
      <c r="D173" s="57" t="s">
        <v>244</v>
      </c>
      <c r="E173" s="55" t="s">
        <v>29</v>
      </c>
      <c r="F173" s="55" t="s">
        <v>245</v>
      </c>
      <c r="G173" s="58">
        <v>53.77</v>
      </c>
      <c r="H173" s="58">
        <f t="shared" si="18"/>
        <v>53.77</v>
      </c>
      <c r="I173" s="59"/>
      <c r="J173" s="60">
        <f t="shared" si="19"/>
        <v>1800.2195999999999</v>
      </c>
      <c r="K173" s="43"/>
      <c r="L173" s="44"/>
      <c r="M173" s="44"/>
      <c r="N173" s="44"/>
      <c r="O173" s="44"/>
      <c r="P173" s="45"/>
      <c r="Q173" s="237"/>
      <c r="R173" s="311"/>
      <c r="S173" s="238"/>
      <c r="T173" s="238"/>
      <c r="U173" s="238"/>
      <c r="V173" s="238"/>
      <c r="W173" s="238"/>
      <c r="X173" s="238"/>
      <c r="Y173" s="238"/>
      <c r="Z173" s="241">
        <f t="shared" si="13"/>
        <v>0</v>
      </c>
    </row>
    <row r="174" spans="1:26" ht="15.75" hidden="1" customHeight="1">
      <c r="A174" s="54" t="s">
        <v>941</v>
      </c>
      <c r="B174" s="55" t="s">
        <v>246</v>
      </c>
      <c r="C174" s="56" t="s">
        <v>15</v>
      </c>
      <c r="D174" s="57" t="s">
        <v>247</v>
      </c>
      <c r="E174" s="55" t="s">
        <v>29</v>
      </c>
      <c r="F174" s="55" t="s">
        <v>248</v>
      </c>
      <c r="G174" s="58">
        <v>83.26</v>
      </c>
      <c r="H174" s="58">
        <f t="shared" si="18"/>
        <v>83.26</v>
      </c>
      <c r="I174" s="59"/>
      <c r="J174" s="60">
        <f t="shared" si="19"/>
        <v>147.37020000000001</v>
      </c>
      <c r="K174" s="43"/>
      <c r="L174" s="44"/>
      <c r="M174" s="44"/>
      <c r="N174" s="44"/>
      <c r="O174" s="44"/>
      <c r="P174" s="45"/>
      <c r="Q174" s="237"/>
      <c r="R174" s="311"/>
      <c r="S174" s="238"/>
      <c r="T174" s="238"/>
      <c r="U174" s="238"/>
      <c r="V174" s="238"/>
      <c r="W174" s="238"/>
      <c r="X174" s="238"/>
      <c r="Y174" s="238"/>
      <c r="Z174" s="241">
        <f t="shared" si="13"/>
        <v>0</v>
      </c>
    </row>
    <row r="175" spans="1:26" ht="15.75" hidden="1" customHeight="1">
      <c r="A175" s="323"/>
      <c r="B175" s="324"/>
      <c r="C175" s="325"/>
      <c r="D175" s="53" t="s">
        <v>249</v>
      </c>
      <c r="E175" s="326"/>
      <c r="F175" s="324"/>
      <c r="G175" s="324"/>
      <c r="H175" s="324"/>
      <c r="I175" s="324"/>
      <c r="J175" s="327"/>
      <c r="K175" s="43"/>
      <c r="L175" s="44"/>
      <c r="M175" s="44"/>
      <c r="N175" s="44"/>
      <c r="O175" s="44"/>
      <c r="P175" s="45"/>
      <c r="Q175" s="237"/>
      <c r="R175" s="311"/>
      <c r="S175" s="238"/>
      <c r="T175" s="238"/>
      <c r="U175" s="238"/>
      <c r="V175" s="238"/>
      <c r="W175" s="238"/>
      <c r="X175" s="238"/>
      <c r="Y175" s="238"/>
      <c r="Z175" s="241">
        <f t="shared" si="13"/>
        <v>0</v>
      </c>
    </row>
    <row r="176" spans="1:26" ht="15.75" hidden="1" customHeight="1">
      <c r="A176" s="54" t="s">
        <v>942</v>
      </c>
      <c r="B176" s="55" t="s">
        <v>250</v>
      </c>
      <c r="C176" s="56" t="s">
        <v>10</v>
      </c>
      <c r="D176" s="57" t="s">
        <v>251</v>
      </c>
      <c r="E176" s="55" t="s">
        <v>12</v>
      </c>
      <c r="F176" s="55" t="s">
        <v>252</v>
      </c>
      <c r="G176" s="58">
        <v>29.76</v>
      </c>
      <c r="H176" s="58">
        <f t="shared" ref="H176:H183" si="20">G176*$F$6+G176</f>
        <v>29.76</v>
      </c>
      <c r="I176" s="59"/>
      <c r="J176" s="60">
        <f t="shared" ref="J176:J183" si="21">F176*H176</f>
        <v>7186.4448000000002</v>
      </c>
      <c r="K176" s="43"/>
      <c r="L176" s="44"/>
      <c r="M176" s="44"/>
      <c r="N176" s="44"/>
      <c r="O176" s="44"/>
      <c r="P176" s="45"/>
      <c r="Q176" s="237"/>
      <c r="R176" s="311"/>
      <c r="S176" s="238"/>
      <c r="T176" s="238"/>
      <c r="U176" s="238"/>
      <c r="V176" s="238"/>
      <c r="W176" s="238"/>
      <c r="X176" s="238"/>
      <c r="Y176" s="238"/>
      <c r="Z176" s="241">
        <f t="shared" si="13"/>
        <v>0</v>
      </c>
    </row>
    <row r="177" spans="1:26" ht="15.75" hidden="1" customHeight="1">
      <c r="A177" s="54" t="s">
        <v>943</v>
      </c>
      <c r="B177" s="55" t="s">
        <v>224</v>
      </c>
      <c r="C177" s="56" t="s">
        <v>10</v>
      </c>
      <c r="D177" s="57" t="s">
        <v>253</v>
      </c>
      <c r="E177" s="55" t="s">
        <v>12</v>
      </c>
      <c r="F177" s="55" t="s">
        <v>254</v>
      </c>
      <c r="G177" s="58">
        <v>25.52</v>
      </c>
      <c r="H177" s="58">
        <f t="shared" si="20"/>
        <v>25.52</v>
      </c>
      <c r="I177" s="59"/>
      <c r="J177" s="60">
        <f t="shared" si="21"/>
        <v>443.53759999999994</v>
      </c>
      <c r="K177" s="43"/>
      <c r="L177" s="44"/>
      <c r="M177" s="44"/>
      <c r="N177" s="44"/>
      <c r="O177" s="44"/>
      <c r="P177" s="45"/>
      <c r="Q177" s="237"/>
      <c r="R177" s="311"/>
      <c r="S177" s="238"/>
      <c r="T177" s="238"/>
      <c r="U177" s="238"/>
      <c r="V177" s="238"/>
      <c r="W177" s="238"/>
      <c r="X177" s="238"/>
      <c r="Y177" s="238"/>
      <c r="Z177" s="241">
        <f t="shared" si="13"/>
        <v>0</v>
      </c>
    </row>
    <row r="178" spans="1:26" ht="28.5" hidden="1" customHeight="1">
      <c r="A178" s="54" t="s">
        <v>944</v>
      </c>
      <c r="B178" s="55" t="s">
        <v>255</v>
      </c>
      <c r="C178" s="56" t="s">
        <v>10</v>
      </c>
      <c r="D178" s="57" t="s">
        <v>769</v>
      </c>
      <c r="E178" s="55" t="s">
        <v>12</v>
      </c>
      <c r="F178" s="55" t="s">
        <v>256</v>
      </c>
      <c r="G178" s="58">
        <v>53.19</v>
      </c>
      <c r="H178" s="58">
        <f t="shared" si="20"/>
        <v>53.19</v>
      </c>
      <c r="I178" s="59"/>
      <c r="J178" s="60">
        <f t="shared" si="21"/>
        <v>1475.4905999999999</v>
      </c>
      <c r="K178" s="43"/>
      <c r="L178" s="44"/>
      <c r="M178" s="44"/>
      <c r="N178" s="44"/>
      <c r="O178" s="44"/>
      <c r="P178" s="45"/>
      <c r="Q178" s="237"/>
      <c r="R178" s="311"/>
      <c r="S178" s="238"/>
      <c r="T178" s="238"/>
      <c r="U178" s="238"/>
      <c r="V178" s="238"/>
      <c r="W178" s="238"/>
      <c r="X178" s="238"/>
      <c r="Y178" s="238"/>
      <c r="Z178" s="241">
        <f t="shared" si="13"/>
        <v>0</v>
      </c>
    </row>
    <row r="179" spans="1:26" ht="15.75" hidden="1" customHeight="1">
      <c r="A179" s="54" t="s">
        <v>945</v>
      </c>
      <c r="B179" s="55" t="s">
        <v>257</v>
      </c>
      <c r="C179" s="56" t="s">
        <v>15</v>
      </c>
      <c r="D179" s="57" t="s">
        <v>258</v>
      </c>
      <c r="E179" s="55" t="s">
        <v>12</v>
      </c>
      <c r="F179" s="55" t="s">
        <v>259</v>
      </c>
      <c r="G179" s="58">
        <v>72.02</v>
      </c>
      <c r="H179" s="58">
        <f t="shared" si="20"/>
        <v>72.02</v>
      </c>
      <c r="I179" s="59"/>
      <c r="J179" s="60">
        <f t="shared" si="21"/>
        <v>252.79019999999997</v>
      </c>
      <c r="K179" s="43"/>
      <c r="L179" s="44"/>
      <c r="M179" s="44"/>
      <c r="N179" s="44"/>
      <c r="O179" s="44"/>
      <c r="P179" s="45"/>
      <c r="Q179" s="237"/>
      <c r="R179" s="311"/>
      <c r="S179" s="238"/>
      <c r="T179" s="238"/>
      <c r="U179" s="238"/>
      <c r="V179" s="238"/>
      <c r="W179" s="238"/>
      <c r="X179" s="238"/>
      <c r="Y179" s="238"/>
      <c r="Z179" s="241">
        <f t="shared" si="13"/>
        <v>0</v>
      </c>
    </row>
    <row r="180" spans="1:26" ht="15.75" hidden="1" customHeight="1">
      <c r="A180" s="54" t="s">
        <v>946</v>
      </c>
      <c r="B180" s="55" t="s">
        <v>257</v>
      </c>
      <c r="C180" s="56" t="s">
        <v>15</v>
      </c>
      <c r="D180" s="57" t="s">
        <v>260</v>
      </c>
      <c r="E180" s="55" t="s">
        <v>12</v>
      </c>
      <c r="F180" s="55" t="s">
        <v>261</v>
      </c>
      <c r="G180" s="58">
        <v>72.02</v>
      </c>
      <c r="H180" s="58">
        <f t="shared" si="20"/>
        <v>72.02</v>
      </c>
      <c r="I180" s="59"/>
      <c r="J180" s="60">
        <f t="shared" si="21"/>
        <v>136.11779999999999</v>
      </c>
      <c r="K180" s="43"/>
      <c r="L180" s="44"/>
      <c r="M180" s="44"/>
      <c r="N180" s="44"/>
      <c r="O180" s="44"/>
      <c r="P180" s="45"/>
      <c r="Q180" s="237"/>
      <c r="R180" s="311"/>
      <c r="S180" s="238"/>
      <c r="T180" s="238"/>
      <c r="U180" s="238"/>
      <c r="V180" s="238"/>
      <c r="W180" s="238"/>
      <c r="X180" s="238"/>
      <c r="Y180" s="238"/>
      <c r="Z180" s="241">
        <f t="shared" si="13"/>
        <v>0</v>
      </c>
    </row>
    <row r="181" spans="1:26" ht="28.5" hidden="1" customHeight="1">
      <c r="A181" s="54" t="s">
        <v>947</v>
      </c>
      <c r="B181" s="55" t="s">
        <v>262</v>
      </c>
      <c r="C181" s="56" t="s">
        <v>10</v>
      </c>
      <c r="D181" s="57" t="s">
        <v>770</v>
      </c>
      <c r="E181" s="55" t="s">
        <v>29</v>
      </c>
      <c r="F181" s="55" t="s">
        <v>263</v>
      </c>
      <c r="G181" s="58">
        <v>34.24</v>
      </c>
      <c r="H181" s="58">
        <f t="shared" si="20"/>
        <v>34.24</v>
      </c>
      <c r="I181" s="59"/>
      <c r="J181" s="60">
        <f t="shared" si="21"/>
        <v>523.87200000000007</v>
      </c>
      <c r="K181" s="43"/>
      <c r="L181" s="44"/>
      <c r="M181" s="44"/>
      <c r="N181" s="44"/>
      <c r="O181" s="44"/>
      <c r="P181" s="45"/>
      <c r="Q181" s="237"/>
      <c r="R181" s="311"/>
      <c r="S181" s="238"/>
      <c r="T181" s="238"/>
      <c r="U181" s="238"/>
      <c r="V181" s="238"/>
      <c r="W181" s="238"/>
      <c r="X181" s="238"/>
      <c r="Y181" s="238"/>
      <c r="Z181" s="241">
        <f t="shared" si="13"/>
        <v>0</v>
      </c>
    </row>
    <row r="182" spans="1:26" ht="15.75" hidden="1" customHeight="1">
      <c r="A182" s="54" t="s">
        <v>948</v>
      </c>
      <c r="B182" s="55">
        <v>73692</v>
      </c>
      <c r="C182" s="56" t="s">
        <v>10</v>
      </c>
      <c r="D182" s="57" t="s">
        <v>264</v>
      </c>
      <c r="E182" s="55" t="s">
        <v>37</v>
      </c>
      <c r="F182" s="55" t="s">
        <v>13</v>
      </c>
      <c r="G182" s="58">
        <v>85.66</v>
      </c>
      <c r="H182" s="58">
        <f t="shared" si="20"/>
        <v>85.66</v>
      </c>
      <c r="I182" s="59"/>
      <c r="J182" s="60">
        <f t="shared" si="21"/>
        <v>513.96</v>
      </c>
      <c r="K182" s="43"/>
      <c r="L182" s="44"/>
      <c r="M182" s="44"/>
      <c r="N182" s="44"/>
      <c r="O182" s="44"/>
      <c r="P182" s="45"/>
      <c r="Q182" s="237"/>
      <c r="R182" s="311"/>
      <c r="S182" s="238"/>
      <c r="T182" s="238"/>
      <c r="U182" s="238"/>
      <c r="V182" s="238"/>
      <c r="W182" s="238"/>
      <c r="X182" s="238"/>
      <c r="Y182" s="238"/>
      <c r="Z182" s="241">
        <f t="shared" si="13"/>
        <v>0</v>
      </c>
    </row>
    <row r="183" spans="1:26" ht="15.75" hidden="1" customHeight="1">
      <c r="A183" s="54" t="s">
        <v>949</v>
      </c>
      <c r="B183" s="55" t="s">
        <v>265</v>
      </c>
      <c r="C183" s="56" t="s">
        <v>10</v>
      </c>
      <c r="D183" s="57" t="s">
        <v>266</v>
      </c>
      <c r="E183" s="55" t="s">
        <v>12</v>
      </c>
      <c r="F183" s="55" t="s">
        <v>267</v>
      </c>
      <c r="G183" s="58">
        <v>9.44</v>
      </c>
      <c r="H183" s="58">
        <f t="shared" si="20"/>
        <v>9.44</v>
      </c>
      <c r="I183" s="59"/>
      <c r="J183" s="60">
        <f t="shared" si="21"/>
        <v>3133.8912</v>
      </c>
      <c r="K183" s="43"/>
      <c r="L183" s="44"/>
      <c r="M183" s="44"/>
      <c r="N183" s="44"/>
      <c r="O183" s="44"/>
      <c r="P183" s="45"/>
      <c r="Q183" s="237"/>
      <c r="R183" s="311"/>
      <c r="S183" s="238"/>
      <c r="T183" s="238"/>
      <c r="U183" s="238"/>
      <c r="V183" s="238"/>
      <c r="W183" s="238"/>
      <c r="X183" s="238"/>
      <c r="Y183" s="238"/>
      <c r="Z183" s="241">
        <f t="shared" si="13"/>
        <v>0</v>
      </c>
    </row>
    <row r="184" spans="1:26" ht="15.75" hidden="1" customHeight="1">
      <c r="A184" s="328" t="s">
        <v>34</v>
      </c>
      <c r="B184" s="329"/>
      <c r="C184" s="329"/>
      <c r="D184" s="329"/>
      <c r="E184" s="329"/>
      <c r="F184" s="329"/>
      <c r="G184" s="329"/>
      <c r="H184" s="61">
        <f>J184/$J$6</f>
        <v>8.7990792389912045E-2</v>
      </c>
      <c r="I184" s="62"/>
      <c r="J184" s="63">
        <f>SUM(J163:J183)</f>
        <v>101698.65179999999</v>
      </c>
      <c r="K184" s="43"/>
      <c r="L184" s="44"/>
      <c r="M184" s="44"/>
      <c r="N184" s="44"/>
      <c r="O184" s="44"/>
      <c r="P184" s="45"/>
      <c r="Q184" s="237"/>
      <c r="R184" s="311"/>
      <c r="S184" s="238"/>
      <c r="T184" s="238"/>
      <c r="U184" s="238"/>
      <c r="V184" s="238"/>
      <c r="W184" s="238"/>
      <c r="X184" s="238"/>
      <c r="Y184" s="238"/>
      <c r="Z184" s="241">
        <f t="shared" si="13"/>
        <v>0</v>
      </c>
    </row>
    <row r="185" spans="1:26" ht="21.75" customHeight="1" thickBot="1">
      <c r="A185" s="64">
        <v>11</v>
      </c>
      <c r="B185" s="330"/>
      <c r="C185" s="331"/>
      <c r="D185" s="65" t="s">
        <v>268</v>
      </c>
      <c r="E185" s="330"/>
      <c r="F185" s="332"/>
      <c r="G185" s="332"/>
      <c r="H185" s="331"/>
      <c r="I185" s="250">
        <f>J185/J6</f>
        <v>6.2670677416434617E-2</v>
      </c>
      <c r="J185" s="63">
        <f>'Orçamento - Proinfância - FNDE'!I183</f>
        <v>72433.981187500001</v>
      </c>
      <c r="K185" s="43"/>
      <c r="L185" s="44"/>
      <c r="M185" s="44"/>
      <c r="N185" s="44"/>
      <c r="O185" s="44"/>
      <c r="P185" s="45"/>
      <c r="Q185" s="237"/>
      <c r="R185" s="311"/>
      <c r="S185" s="238"/>
      <c r="T185" s="238"/>
      <c r="U185" s="238"/>
      <c r="V185" s="238">
        <v>0.3</v>
      </c>
      <c r="W185" s="238">
        <v>0.3</v>
      </c>
      <c r="X185" s="238">
        <v>0.3</v>
      </c>
      <c r="Y185" s="238">
        <v>0.1</v>
      </c>
      <c r="Z185" s="241">
        <f t="shared" si="13"/>
        <v>0.99999999999999989</v>
      </c>
    </row>
    <row r="186" spans="1:26" ht="15.75" hidden="1" customHeight="1">
      <c r="A186" s="54" t="s">
        <v>950</v>
      </c>
      <c r="B186" s="55" t="s">
        <v>269</v>
      </c>
      <c r="C186" s="56" t="s">
        <v>15</v>
      </c>
      <c r="D186" s="57" t="s">
        <v>270</v>
      </c>
      <c r="E186" s="55" t="s">
        <v>12</v>
      </c>
      <c r="F186" s="55" t="s">
        <v>209</v>
      </c>
      <c r="G186" s="58">
        <v>12.62</v>
      </c>
      <c r="H186" s="58">
        <f t="shared" ref="H186:H191" si="22">G186*$F$6+G186</f>
        <v>12.62</v>
      </c>
      <c r="I186" s="59"/>
      <c r="J186" s="60">
        <f t="shared" ref="J186:J191" si="23">F186*H186</f>
        <v>19316.929199999999</v>
      </c>
      <c r="K186" s="43"/>
      <c r="L186" s="44"/>
      <c r="M186" s="44"/>
      <c r="N186" s="44"/>
      <c r="O186" s="44"/>
      <c r="P186" s="45"/>
      <c r="Q186" s="237"/>
      <c r="R186" s="311"/>
      <c r="S186" s="238"/>
      <c r="T186" s="238"/>
      <c r="U186" s="238"/>
      <c r="V186" s="238"/>
      <c r="W186" s="238"/>
      <c r="X186" s="238"/>
      <c r="Y186" s="238"/>
      <c r="Z186" s="241">
        <f t="shared" si="13"/>
        <v>0</v>
      </c>
    </row>
    <row r="187" spans="1:26" ht="15.75" hidden="1" customHeight="1">
      <c r="A187" s="54" t="s">
        <v>951</v>
      </c>
      <c r="B187" s="55">
        <v>88489</v>
      </c>
      <c r="C187" s="56" t="s">
        <v>10</v>
      </c>
      <c r="D187" s="57" t="s">
        <v>271</v>
      </c>
      <c r="E187" s="55" t="s">
        <v>12</v>
      </c>
      <c r="F187" s="55" t="s">
        <v>272</v>
      </c>
      <c r="G187" s="58">
        <v>8.75</v>
      </c>
      <c r="H187" s="58">
        <f t="shared" si="22"/>
        <v>8.75</v>
      </c>
      <c r="I187" s="59"/>
      <c r="J187" s="60">
        <f t="shared" si="23"/>
        <v>17947.474999999999</v>
      </c>
      <c r="K187" s="43"/>
      <c r="L187" s="44"/>
      <c r="M187" s="44"/>
      <c r="N187" s="44"/>
      <c r="O187" s="44"/>
      <c r="P187" s="45"/>
      <c r="Q187" s="237"/>
      <c r="R187" s="311"/>
      <c r="S187" s="238"/>
      <c r="T187" s="238"/>
      <c r="U187" s="238"/>
      <c r="V187" s="238"/>
      <c r="W187" s="238"/>
      <c r="X187" s="238"/>
      <c r="Y187" s="238"/>
      <c r="Z187" s="241">
        <f t="shared" si="13"/>
        <v>0</v>
      </c>
    </row>
    <row r="188" spans="1:26" ht="15.75" hidden="1" customHeight="1">
      <c r="A188" s="54" t="s">
        <v>952</v>
      </c>
      <c r="B188" s="55">
        <v>88486</v>
      </c>
      <c r="C188" s="56" t="s">
        <v>10</v>
      </c>
      <c r="D188" s="57" t="s">
        <v>273</v>
      </c>
      <c r="E188" s="55" t="s">
        <v>12</v>
      </c>
      <c r="F188" s="55" t="s">
        <v>274</v>
      </c>
      <c r="G188" s="58">
        <v>7.72</v>
      </c>
      <c r="H188" s="58">
        <f t="shared" si="22"/>
        <v>7.72</v>
      </c>
      <c r="I188" s="59"/>
      <c r="J188" s="60">
        <f t="shared" si="23"/>
        <v>5435.8836000000001</v>
      </c>
      <c r="K188" s="43"/>
      <c r="L188" s="44"/>
      <c r="M188" s="44"/>
      <c r="N188" s="44"/>
      <c r="O188" s="44"/>
      <c r="P188" s="45"/>
      <c r="Q188" s="237"/>
      <c r="R188" s="311"/>
      <c r="S188" s="238"/>
      <c r="T188" s="238"/>
      <c r="U188" s="238"/>
      <c r="V188" s="238"/>
      <c r="W188" s="238"/>
      <c r="X188" s="238"/>
      <c r="Y188" s="238"/>
      <c r="Z188" s="241">
        <f t="shared" si="13"/>
        <v>0</v>
      </c>
    </row>
    <row r="189" spans="1:26" ht="15.75" hidden="1" customHeight="1">
      <c r="A189" s="54" t="s">
        <v>953</v>
      </c>
      <c r="B189" s="55" t="s">
        <v>275</v>
      </c>
      <c r="C189" s="56" t="s">
        <v>10</v>
      </c>
      <c r="D189" s="57" t="s">
        <v>276</v>
      </c>
      <c r="E189" s="55" t="s">
        <v>12</v>
      </c>
      <c r="F189" s="55" t="s">
        <v>277</v>
      </c>
      <c r="G189" s="58">
        <v>20.02</v>
      </c>
      <c r="H189" s="58">
        <f t="shared" si="22"/>
        <v>20.02</v>
      </c>
      <c r="I189" s="59"/>
      <c r="J189" s="60">
        <f t="shared" si="23"/>
        <v>1563.9624000000001</v>
      </c>
      <c r="K189" s="43"/>
      <c r="L189" s="44"/>
      <c r="M189" s="44"/>
      <c r="N189" s="44"/>
      <c r="O189" s="44"/>
      <c r="P189" s="45"/>
      <c r="Q189" s="237"/>
      <c r="R189" s="311"/>
      <c r="S189" s="238"/>
      <c r="T189" s="238"/>
      <c r="U189" s="238"/>
      <c r="V189" s="238"/>
      <c r="W189" s="238"/>
      <c r="X189" s="238"/>
      <c r="Y189" s="238"/>
      <c r="Z189" s="241">
        <f t="shared" si="13"/>
        <v>0</v>
      </c>
    </row>
    <row r="190" spans="1:26" ht="15.75" hidden="1" customHeight="1">
      <c r="A190" s="54" t="s">
        <v>954</v>
      </c>
      <c r="B190" s="55" t="s">
        <v>278</v>
      </c>
      <c r="C190" s="56" t="s">
        <v>10</v>
      </c>
      <c r="D190" s="57" t="s">
        <v>279</v>
      </c>
      <c r="E190" s="55" t="s">
        <v>12</v>
      </c>
      <c r="F190" s="55" t="s">
        <v>280</v>
      </c>
      <c r="G190" s="58">
        <v>20.100000000000001</v>
      </c>
      <c r="H190" s="58">
        <f t="shared" si="22"/>
        <v>20.100000000000001</v>
      </c>
      <c r="I190" s="59"/>
      <c r="J190" s="60">
        <f t="shared" si="23"/>
        <v>208.23599999999999</v>
      </c>
      <c r="K190" s="43"/>
      <c r="L190" s="44"/>
      <c r="M190" s="44"/>
      <c r="N190" s="44"/>
      <c r="O190" s="44"/>
      <c r="P190" s="45"/>
      <c r="Q190" s="237"/>
      <c r="R190" s="311"/>
      <c r="S190" s="238"/>
      <c r="T190" s="238"/>
      <c r="U190" s="238"/>
      <c r="V190" s="238"/>
      <c r="W190" s="238"/>
      <c r="X190" s="238"/>
      <c r="Y190" s="238"/>
      <c r="Z190" s="241">
        <f t="shared" si="13"/>
        <v>0</v>
      </c>
    </row>
    <row r="191" spans="1:26" ht="15.75" hidden="1" customHeight="1">
      <c r="A191" s="54" t="s">
        <v>955</v>
      </c>
      <c r="B191" s="55">
        <v>79460</v>
      </c>
      <c r="C191" s="56" t="s">
        <v>10</v>
      </c>
      <c r="D191" s="57" t="s">
        <v>281</v>
      </c>
      <c r="E191" s="55" t="s">
        <v>12</v>
      </c>
      <c r="F191" s="55" t="s">
        <v>282</v>
      </c>
      <c r="G191" s="58">
        <v>35.43</v>
      </c>
      <c r="H191" s="58">
        <f t="shared" si="22"/>
        <v>35.43</v>
      </c>
      <c r="I191" s="59"/>
      <c r="J191" s="60">
        <f t="shared" si="23"/>
        <v>3867.8931000000002</v>
      </c>
      <c r="K191" s="43"/>
      <c r="L191" s="44"/>
      <c r="M191" s="44"/>
      <c r="N191" s="44"/>
      <c r="O191" s="44"/>
      <c r="P191" s="45"/>
      <c r="Q191" s="237"/>
      <c r="R191" s="311"/>
      <c r="S191" s="238"/>
      <c r="T191" s="238"/>
      <c r="U191" s="238"/>
      <c r="V191" s="238"/>
      <c r="W191" s="238"/>
      <c r="X191" s="238"/>
      <c r="Y191" s="238"/>
      <c r="Z191" s="241">
        <f t="shared" si="13"/>
        <v>0</v>
      </c>
    </row>
    <row r="192" spans="1:26" ht="15.75" hidden="1" customHeight="1">
      <c r="A192" s="323"/>
      <c r="B192" s="324"/>
      <c r="C192" s="325"/>
      <c r="D192" s="53" t="s">
        <v>283</v>
      </c>
      <c r="E192" s="326"/>
      <c r="F192" s="324"/>
      <c r="G192" s="324"/>
      <c r="H192" s="324"/>
      <c r="I192" s="324"/>
      <c r="J192" s="327"/>
      <c r="K192" s="43"/>
      <c r="L192" s="44"/>
      <c r="M192" s="44"/>
      <c r="N192" s="44"/>
      <c r="O192" s="44"/>
      <c r="P192" s="45"/>
      <c r="Q192" s="237"/>
      <c r="R192" s="311"/>
      <c r="S192" s="238"/>
      <c r="T192" s="238"/>
      <c r="U192" s="238"/>
      <c r="V192" s="238"/>
      <c r="W192" s="238"/>
      <c r="X192" s="238"/>
      <c r="Y192" s="238"/>
      <c r="Z192" s="241">
        <f t="shared" si="13"/>
        <v>0</v>
      </c>
    </row>
    <row r="193" spans="1:26" ht="28.5" hidden="1" customHeight="1">
      <c r="A193" s="54" t="s">
        <v>956</v>
      </c>
      <c r="B193" s="55" t="s">
        <v>284</v>
      </c>
      <c r="C193" s="56" t="s">
        <v>15</v>
      </c>
      <c r="D193" s="57" t="s">
        <v>1249</v>
      </c>
      <c r="E193" s="55" t="s">
        <v>12</v>
      </c>
      <c r="F193" s="55" t="s">
        <v>285</v>
      </c>
      <c r="G193" s="58">
        <v>52.24</v>
      </c>
      <c r="H193" s="58">
        <f>G193*$F$6+G193</f>
        <v>52.24</v>
      </c>
      <c r="I193" s="59"/>
      <c r="J193" s="60">
        <f>F193*H193</f>
        <v>4671.3008</v>
      </c>
      <c r="K193" s="43"/>
      <c r="L193" s="44"/>
      <c r="M193" s="44"/>
      <c r="N193" s="44"/>
      <c r="O193" s="44"/>
      <c r="P193" s="45"/>
      <c r="Q193" s="237"/>
      <c r="R193" s="311"/>
      <c r="S193" s="238"/>
      <c r="T193" s="238"/>
      <c r="U193" s="238"/>
      <c r="V193" s="238"/>
      <c r="W193" s="238"/>
      <c r="X193" s="238"/>
      <c r="Y193" s="238"/>
      <c r="Z193" s="241">
        <f t="shared" si="13"/>
        <v>0</v>
      </c>
    </row>
    <row r="194" spans="1:26" ht="15.75" hidden="1" customHeight="1">
      <c r="A194" s="54" t="s">
        <v>957</v>
      </c>
      <c r="B194" s="55" t="s">
        <v>286</v>
      </c>
      <c r="C194" s="56" t="s">
        <v>15</v>
      </c>
      <c r="D194" s="57" t="s">
        <v>287</v>
      </c>
      <c r="E194" s="55" t="s">
        <v>12</v>
      </c>
      <c r="F194" s="55" t="s">
        <v>288</v>
      </c>
      <c r="G194" s="58">
        <v>7.59</v>
      </c>
      <c r="H194" s="58">
        <f>G194*$F$6+G194</f>
        <v>7.59</v>
      </c>
      <c r="I194" s="59"/>
      <c r="J194" s="60">
        <f>F194*H194</f>
        <v>327.20490000000001</v>
      </c>
      <c r="K194" s="43"/>
      <c r="L194" s="44"/>
      <c r="M194" s="44"/>
      <c r="N194" s="44"/>
      <c r="O194" s="44"/>
      <c r="P194" s="45"/>
      <c r="Q194" s="237"/>
      <c r="R194" s="311"/>
      <c r="S194" s="238"/>
      <c r="T194" s="238"/>
      <c r="U194" s="238"/>
      <c r="V194" s="238"/>
      <c r="W194" s="238"/>
      <c r="X194" s="238"/>
      <c r="Y194" s="238"/>
      <c r="Z194" s="241">
        <f t="shared" si="13"/>
        <v>0</v>
      </c>
    </row>
    <row r="195" spans="1:26" ht="15.75" hidden="1" customHeight="1">
      <c r="A195" s="54" t="s">
        <v>958</v>
      </c>
      <c r="B195" s="55">
        <v>79460</v>
      </c>
      <c r="C195" s="56" t="s">
        <v>10</v>
      </c>
      <c r="D195" s="57" t="s">
        <v>289</v>
      </c>
      <c r="E195" s="55" t="s">
        <v>12</v>
      </c>
      <c r="F195" s="55" t="s">
        <v>288</v>
      </c>
      <c r="G195" s="58">
        <v>35.43</v>
      </c>
      <c r="H195" s="58">
        <f>G195*$F$6+G195</f>
        <v>35.43</v>
      </c>
      <c r="I195" s="59"/>
      <c r="J195" s="60">
        <f>F195*H195</f>
        <v>1527.3872999999999</v>
      </c>
      <c r="K195" s="43"/>
      <c r="L195" s="44"/>
      <c r="M195" s="44"/>
      <c r="N195" s="44"/>
      <c r="O195" s="44"/>
      <c r="P195" s="45"/>
      <c r="Q195" s="237"/>
      <c r="R195" s="311"/>
      <c r="S195" s="238"/>
      <c r="T195" s="238"/>
      <c r="U195" s="238"/>
      <c r="V195" s="238"/>
      <c r="W195" s="238"/>
      <c r="X195" s="238"/>
      <c r="Y195" s="238"/>
      <c r="Z195" s="241">
        <f t="shared" si="13"/>
        <v>0</v>
      </c>
    </row>
    <row r="196" spans="1:26" ht="15.75" hidden="1" customHeight="1">
      <c r="A196" s="54" t="s">
        <v>959</v>
      </c>
      <c r="B196" s="55" t="s">
        <v>290</v>
      </c>
      <c r="C196" s="56" t="s">
        <v>15</v>
      </c>
      <c r="D196" s="57" t="s">
        <v>291</v>
      </c>
      <c r="E196" s="55" t="s">
        <v>12</v>
      </c>
      <c r="F196" s="55" t="s">
        <v>288</v>
      </c>
      <c r="G196" s="58">
        <v>7.8</v>
      </c>
      <c r="H196" s="58">
        <f>G196*$F$6+G196</f>
        <v>7.8</v>
      </c>
      <c r="I196" s="59"/>
      <c r="J196" s="60">
        <f>F196*H196</f>
        <v>336.25799999999998</v>
      </c>
      <c r="K196" s="43"/>
      <c r="L196" s="44"/>
      <c r="M196" s="44"/>
      <c r="N196" s="44"/>
      <c r="O196" s="44"/>
      <c r="P196" s="45"/>
      <c r="Q196" s="237"/>
      <c r="R196" s="311"/>
      <c r="S196" s="238"/>
      <c r="T196" s="238"/>
      <c r="U196" s="238"/>
      <c r="V196" s="238"/>
      <c r="W196" s="238"/>
      <c r="X196" s="238"/>
      <c r="Y196" s="238"/>
      <c r="Z196" s="241">
        <f t="shared" si="13"/>
        <v>0</v>
      </c>
    </row>
    <row r="197" spans="1:26" ht="15.75" hidden="1" customHeight="1">
      <c r="A197" s="328" t="s">
        <v>34</v>
      </c>
      <c r="B197" s="329"/>
      <c r="C197" s="329"/>
      <c r="D197" s="329"/>
      <c r="E197" s="329"/>
      <c r="F197" s="329"/>
      <c r="G197" s="329"/>
      <c r="H197" s="61">
        <f>J197/$J$6</f>
        <v>4.7761836534249202E-2</v>
      </c>
      <c r="I197" s="62"/>
      <c r="J197" s="63">
        <f>SUM(J186:J196)</f>
        <v>55202.530299999991</v>
      </c>
      <c r="K197" s="43"/>
      <c r="L197" s="44"/>
      <c r="M197" s="44"/>
      <c r="N197" s="44"/>
      <c r="O197" s="44"/>
      <c r="P197" s="45"/>
      <c r="Q197" s="237"/>
      <c r="R197" s="311"/>
      <c r="S197" s="238"/>
      <c r="T197" s="238"/>
      <c r="U197" s="238"/>
      <c r="V197" s="238"/>
      <c r="W197" s="238"/>
      <c r="X197" s="238"/>
      <c r="Y197" s="238"/>
      <c r="Z197" s="241">
        <f t="shared" si="13"/>
        <v>0</v>
      </c>
    </row>
    <row r="198" spans="1:26" ht="21.75" customHeight="1" thickBot="1">
      <c r="A198" s="64">
        <v>12</v>
      </c>
      <c r="B198" s="330"/>
      <c r="C198" s="331"/>
      <c r="D198" s="65" t="s">
        <v>292</v>
      </c>
      <c r="E198" s="330"/>
      <c r="F198" s="332"/>
      <c r="G198" s="332"/>
      <c r="H198" s="331"/>
      <c r="I198" s="250">
        <f>J198/J6</f>
        <v>1.5695313291735662E-2</v>
      </c>
      <c r="J198" s="63">
        <f>'Orçamento - Proinfância - FNDE'!I191</f>
        <v>18140.445812500002</v>
      </c>
      <c r="K198" s="43"/>
      <c r="L198" s="44"/>
      <c r="M198" s="72">
        <v>0.05</v>
      </c>
      <c r="N198" s="72">
        <v>0.05</v>
      </c>
      <c r="O198" s="44"/>
      <c r="P198" s="45"/>
      <c r="Q198" s="237"/>
      <c r="R198" s="311"/>
      <c r="S198" s="238"/>
      <c r="T198" s="238">
        <v>0.2</v>
      </c>
      <c r="U198" s="238">
        <v>0.2</v>
      </c>
      <c r="V198" s="238">
        <v>0.2</v>
      </c>
      <c r="W198" s="238">
        <v>0.2</v>
      </c>
      <c r="X198" s="238">
        <v>0.2</v>
      </c>
      <c r="Y198" s="238"/>
      <c r="Z198" s="241">
        <f t="shared" si="13"/>
        <v>1</v>
      </c>
    </row>
    <row r="199" spans="1:26" ht="15.75" hidden="1" customHeight="1">
      <c r="A199" s="323"/>
      <c r="B199" s="324"/>
      <c r="C199" s="325"/>
      <c r="D199" s="53" t="s">
        <v>293</v>
      </c>
      <c r="E199" s="326"/>
      <c r="F199" s="324"/>
      <c r="G199" s="324"/>
      <c r="H199" s="324"/>
      <c r="I199" s="324"/>
      <c r="J199" s="327"/>
      <c r="K199" s="43"/>
      <c r="L199" s="44"/>
      <c r="M199" s="44"/>
      <c r="N199" s="44"/>
      <c r="O199" s="44"/>
      <c r="P199" s="45"/>
      <c r="Q199" s="237"/>
      <c r="R199" s="311"/>
      <c r="S199" s="238"/>
      <c r="T199" s="238">
        <v>0.2</v>
      </c>
      <c r="U199" s="238">
        <v>0.2</v>
      </c>
      <c r="V199" s="238">
        <v>0.2</v>
      </c>
      <c r="W199" s="238">
        <v>0.2</v>
      </c>
      <c r="X199" s="238">
        <v>0.2</v>
      </c>
      <c r="Y199" s="238"/>
      <c r="Z199" s="241">
        <f t="shared" si="13"/>
        <v>1</v>
      </c>
    </row>
    <row r="200" spans="1:26" ht="15.75" hidden="1" customHeight="1">
      <c r="A200" s="54" t="s">
        <v>960</v>
      </c>
      <c r="B200" s="70"/>
      <c r="C200" s="56" t="s">
        <v>143</v>
      </c>
      <c r="D200" s="57" t="s">
        <v>294</v>
      </c>
      <c r="E200" s="55" t="s">
        <v>0</v>
      </c>
      <c r="F200" s="55" t="s">
        <v>295</v>
      </c>
      <c r="G200" s="58">
        <v>94.8</v>
      </c>
      <c r="H200" s="58">
        <f t="shared" ref="H200:H244" si="24">G200*$F$6+G200</f>
        <v>94.8</v>
      </c>
      <c r="I200" s="59"/>
      <c r="J200" s="60">
        <f t="shared" ref="J200:J252" si="25">F200*H200</f>
        <v>1327.2</v>
      </c>
      <c r="K200" s="43"/>
      <c r="L200" s="44"/>
      <c r="M200" s="44"/>
      <c r="N200" s="44"/>
      <c r="O200" s="44"/>
      <c r="P200" s="45"/>
      <c r="Q200" s="237"/>
      <c r="R200" s="311"/>
      <c r="S200" s="238"/>
      <c r="T200" s="238">
        <v>0.2</v>
      </c>
      <c r="U200" s="238">
        <v>0.2</v>
      </c>
      <c r="V200" s="238">
        <v>0.2</v>
      </c>
      <c r="W200" s="238">
        <v>0.2</v>
      </c>
      <c r="X200" s="238">
        <v>0.2</v>
      </c>
      <c r="Y200" s="238"/>
      <c r="Z200" s="241">
        <f t="shared" si="13"/>
        <v>1</v>
      </c>
    </row>
    <row r="201" spans="1:26" ht="15.75" hidden="1" customHeight="1">
      <c r="A201" s="54" t="s">
        <v>961</v>
      </c>
      <c r="B201" s="55">
        <v>86884</v>
      </c>
      <c r="C201" s="56" t="s">
        <v>10</v>
      </c>
      <c r="D201" s="57" t="s">
        <v>296</v>
      </c>
      <c r="E201" s="55" t="s">
        <v>0</v>
      </c>
      <c r="F201" s="55" t="s">
        <v>297</v>
      </c>
      <c r="G201" s="58">
        <v>5.07</v>
      </c>
      <c r="H201" s="58">
        <f t="shared" si="24"/>
        <v>5.07</v>
      </c>
      <c r="I201" s="59"/>
      <c r="J201" s="60">
        <f t="shared" si="25"/>
        <v>116.61000000000001</v>
      </c>
      <c r="K201" s="43"/>
      <c r="L201" s="44"/>
      <c r="M201" s="44"/>
      <c r="N201" s="44"/>
      <c r="O201" s="44"/>
      <c r="P201" s="45"/>
      <c r="Q201" s="237"/>
      <c r="R201" s="311"/>
      <c r="S201" s="238"/>
      <c r="T201" s="238">
        <v>0.2</v>
      </c>
      <c r="U201" s="238">
        <v>0.2</v>
      </c>
      <c r="V201" s="238">
        <v>0.2</v>
      </c>
      <c r="W201" s="238">
        <v>0.2</v>
      </c>
      <c r="X201" s="238">
        <v>0.2</v>
      </c>
      <c r="Y201" s="238"/>
      <c r="Z201" s="241">
        <f t="shared" ref="Z201:Z264" si="26">S201+T201+U201+V201+W201+X201+Y201</f>
        <v>1</v>
      </c>
    </row>
    <row r="202" spans="1:26" ht="15.75" hidden="1" customHeight="1">
      <c r="A202" s="54" t="s">
        <v>962</v>
      </c>
      <c r="B202" s="70"/>
      <c r="C202" s="56" t="s">
        <v>143</v>
      </c>
      <c r="D202" s="57" t="s">
        <v>298</v>
      </c>
      <c r="E202" s="55" t="s">
        <v>0</v>
      </c>
      <c r="F202" s="55" t="s">
        <v>295</v>
      </c>
      <c r="G202" s="58">
        <v>22.4</v>
      </c>
      <c r="H202" s="58">
        <f t="shared" si="24"/>
        <v>22.4</v>
      </c>
      <c r="I202" s="59"/>
      <c r="J202" s="60">
        <f t="shared" si="25"/>
        <v>313.59999999999997</v>
      </c>
      <c r="K202" s="43"/>
      <c r="L202" s="44"/>
      <c r="M202" s="44"/>
      <c r="N202" s="44"/>
      <c r="O202" s="44"/>
      <c r="P202" s="45"/>
      <c r="Q202" s="237"/>
      <c r="R202" s="311"/>
      <c r="S202" s="238"/>
      <c r="T202" s="238">
        <v>0.2</v>
      </c>
      <c r="U202" s="238">
        <v>0.2</v>
      </c>
      <c r="V202" s="238">
        <v>0.2</v>
      </c>
      <c r="W202" s="238">
        <v>0.2</v>
      </c>
      <c r="X202" s="238">
        <v>0.2</v>
      </c>
      <c r="Y202" s="238"/>
      <c r="Z202" s="241">
        <f t="shared" si="26"/>
        <v>1</v>
      </c>
    </row>
    <row r="203" spans="1:26" ht="15.75" hidden="1" customHeight="1">
      <c r="A203" s="54" t="s">
        <v>963</v>
      </c>
      <c r="B203" s="70"/>
      <c r="C203" s="56" t="s">
        <v>143</v>
      </c>
      <c r="D203" s="57" t="s">
        <v>299</v>
      </c>
      <c r="E203" s="55" t="s">
        <v>0</v>
      </c>
      <c r="F203" s="55" t="s">
        <v>295</v>
      </c>
      <c r="G203" s="58">
        <v>20</v>
      </c>
      <c r="H203" s="58">
        <f t="shared" si="24"/>
        <v>20</v>
      </c>
      <c r="I203" s="59"/>
      <c r="J203" s="60">
        <f t="shared" si="25"/>
        <v>280</v>
      </c>
      <c r="K203" s="43"/>
      <c r="L203" s="44"/>
      <c r="M203" s="44"/>
      <c r="N203" s="44"/>
      <c r="O203" s="44"/>
      <c r="P203" s="45"/>
      <c r="Q203" s="237"/>
      <c r="R203" s="311"/>
      <c r="S203" s="238"/>
      <c r="T203" s="238">
        <v>0.2</v>
      </c>
      <c r="U203" s="238">
        <v>0.2</v>
      </c>
      <c r="V203" s="238">
        <v>0.2</v>
      </c>
      <c r="W203" s="238">
        <v>0.2</v>
      </c>
      <c r="X203" s="238">
        <v>0.2</v>
      </c>
      <c r="Y203" s="238"/>
      <c r="Z203" s="241">
        <f t="shared" si="26"/>
        <v>1</v>
      </c>
    </row>
    <row r="204" spans="1:26" ht="15.75" hidden="1" customHeight="1">
      <c r="A204" s="54" t="s">
        <v>964</v>
      </c>
      <c r="B204" s="55">
        <v>89424</v>
      </c>
      <c r="C204" s="56" t="s">
        <v>10</v>
      </c>
      <c r="D204" s="57" t="s">
        <v>300</v>
      </c>
      <c r="E204" s="55" t="s">
        <v>0</v>
      </c>
      <c r="F204" s="55" t="s">
        <v>301</v>
      </c>
      <c r="G204" s="58">
        <v>2.62</v>
      </c>
      <c r="H204" s="58">
        <f t="shared" si="24"/>
        <v>2.62</v>
      </c>
      <c r="I204" s="59"/>
      <c r="J204" s="60">
        <f t="shared" si="25"/>
        <v>26.200000000000003</v>
      </c>
      <c r="K204" s="43"/>
      <c r="L204" s="44"/>
      <c r="M204" s="44"/>
      <c r="N204" s="44"/>
      <c r="O204" s="44"/>
      <c r="P204" s="45"/>
      <c r="Q204" s="237"/>
      <c r="R204" s="311"/>
      <c r="S204" s="238"/>
      <c r="T204" s="238">
        <v>0.2</v>
      </c>
      <c r="U204" s="238">
        <v>0.2</v>
      </c>
      <c r="V204" s="238">
        <v>0.2</v>
      </c>
      <c r="W204" s="238">
        <v>0.2</v>
      </c>
      <c r="X204" s="238">
        <v>0.2</v>
      </c>
      <c r="Y204" s="238"/>
      <c r="Z204" s="241">
        <f t="shared" si="26"/>
        <v>1</v>
      </c>
    </row>
    <row r="205" spans="1:26" ht="15.75" hidden="1" customHeight="1">
      <c r="A205" s="54" t="s">
        <v>965</v>
      </c>
      <c r="B205" s="70"/>
      <c r="C205" s="56" t="s">
        <v>143</v>
      </c>
      <c r="D205" s="57" t="s">
        <v>302</v>
      </c>
      <c r="E205" s="55" t="s">
        <v>0</v>
      </c>
      <c r="F205" s="55" t="s">
        <v>1</v>
      </c>
      <c r="G205" s="58">
        <v>0.85</v>
      </c>
      <c r="H205" s="58">
        <f t="shared" si="24"/>
        <v>0.85</v>
      </c>
      <c r="I205" s="59"/>
      <c r="J205" s="60">
        <f t="shared" si="25"/>
        <v>0.85</v>
      </c>
      <c r="K205" s="43"/>
      <c r="L205" s="44"/>
      <c r="M205" s="44"/>
      <c r="N205" s="44"/>
      <c r="O205" s="44"/>
      <c r="P205" s="45"/>
      <c r="Q205" s="237"/>
      <c r="R205" s="311"/>
      <c r="S205" s="238"/>
      <c r="T205" s="238">
        <v>0.2</v>
      </c>
      <c r="U205" s="238">
        <v>0.2</v>
      </c>
      <c r="V205" s="238">
        <v>0.2</v>
      </c>
      <c r="W205" s="238">
        <v>0.2</v>
      </c>
      <c r="X205" s="238">
        <v>0.2</v>
      </c>
      <c r="Y205" s="238"/>
      <c r="Z205" s="241">
        <f t="shared" si="26"/>
        <v>1</v>
      </c>
    </row>
    <row r="206" spans="1:26" ht="28.5" hidden="1" customHeight="1">
      <c r="A206" s="54" t="s">
        <v>966</v>
      </c>
      <c r="B206" s="55">
        <v>72794</v>
      </c>
      <c r="C206" s="56" t="s">
        <v>10</v>
      </c>
      <c r="D206" s="57" t="s">
        <v>771</v>
      </c>
      <c r="E206" s="55" t="s">
        <v>0</v>
      </c>
      <c r="F206" s="55" t="s">
        <v>303</v>
      </c>
      <c r="G206" s="58">
        <v>94.03</v>
      </c>
      <c r="H206" s="58">
        <f t="shared" si="24"/>
        <v>94.03</v>
      </c>
      <c r="I206" s="59"/>
      <c r="J206" s="60">
        <f t="shared" si="25"/>
        <v>376.12</v>
      </c>
      <c r="K206" s="43"/>
      <c r="L206" s="44"/>
      <c r="M206" s="44"/>
      <c r="N206" s="44"/>
      <c r="O206" s="44"/>
      <c r="P206" s="45"/>
      <c r="Q206" s="237"/>
      <c r="R206" s="311"/>
      <c r="S206" s="238"/>
      <c r="T206" s="238">
        <v>0.2</v>
      </c>
      <c r="U206" s="238">
        <v>0.2</v>
      </c>
      <c r="V206" s="238">
        <v>0.2</v>
      </c>
      <c r="W206" s="238">
        <v>0.2</v>
      </c>
      <c r="X206" s="238">
        <v>0.2</v>
      </c>
      <c r="Y206" s="238"/>
      <c r="Z206" s="241">
        <f t="shared" si="26"/>
        <v>1</v>
      </c>
    </row>
    <row r="207" spans="1:26" ht="28.5" hidden="1" customHeight="1">
      <c r="A207" s="54" t="s">
        <v>967</v>
      </c>
      <c r="B207" s="55">
        <v>72789</v>
      </c>
      <c r="C207" s="56" t="s">
        <v>10</v>
      </c>
      <c r="D207" s="57" t="s">
        <v>772</v>
      </c>
      <c r="E207" s="55" t="s">
        <v>0</v>
      </c>
      <c r="F207" s="55" t="s">
        <v>304</v>
      </c>
      <c r="G207" s="58">
        <v>8.94</v>
      </c>
      <c r="H207" s="58">
        <f t="shared" si="24"/>
        <v>8.94</v>
      </c>
      <c r="I207" s="59"/>
      <c r="J207" s="60">
        <f t="shared" si="25"/>
        <v>17.88</v>
      </c>
      <c r="K207" s="43"/>
      <c r="L207" s="44"/>
      <c r="M207" s="44"/>
      <c r="N207" s="44"/>
      <c r="O207" s="44"/>
      <c r="P207" s="45"/>
      <c r="Q207" s="237"/>
      <c r="R207" s="311"/>
      <c r="S207" s="238"/>
      <c r="T207" s="238">
        <v>0.2</v>
      </c>
      <c r="U207" s="238">
        <v>0.2</v>
      </c>
      <c r="V207" s="238">
        <v>0.2</v>
      </c>
      <c r="W207" s="238">
        <v>0.2</v>
      </c>
      <c r="X207" s="238">
        <v>0.2</v>
      </c>
      <c r="Y207" s="238"/>
      <c r="Z207" s="241">
        <f t="shared" si="26"/>
        <v>1</v>
      </c>
    </row>
    <row r="208" spans="1:26" ht="28.5" hidden="1" customHeight="1">
      <c r="A208" s="54" t="s">
        <v>968</v>
      </c>
      <c r="B208" s="55">
        <v>89538</v>
      </c>
      <c r="C208" s="56" t="s">
        <v>10</v>
      </c>
      <c r="D208" s="57" t="s">
        <v>773</v>
      </c>
      <c r="E208" s="55" t="s">
        <v>0</v>
      </c>
      <c r="F208" s="55" t="s">
        <v>304</v>
      </c>
      <c r="G208" s="58">
        <v>2.13</v>
      </c>
      <c r="H208" s="58">
        <f t="shared" si="24"/>
        <v>2.13</v>
      </c>
      <c r="I208" s="59"/>
      <c r="J208" s="60">
        <f t="shared" si="25"/>
        <v>4.26</v>
      </c>
      <c r="K208" s="43"/>
      <c r="L208" s="44"/>
      <c r="M208" s="44"/>
      <c r="N208" s="44"/>
      <c r="O208" s="44"/>
      <c r="P208" s="45"/>
      <c r="Q208" s="237"/>
      <c r="R208" s="311"/>
      <c r="S208" s="238"/>
      <c r="T208" s="238">
        <v>0.2</v>
      </c>
      <c r="U208" s="238">
        <v>0.2</v>
      </c>
      <c r="V208" s="238">
        <v>0.2</v>
      </c>
      <c r="W208" s="238">
        <v>0.2</v>
      </c>
      <c r="X208" s="238">
        <v>0.2</v>
      </c>
      <c r="Y208" s="238"/>
      <c r="Z208" s="241">
        <f t="shared" si="26"/>
        <v>1</v>
      </c>
    </row>
    <row r="209" spans="1:26" ht="28.5" hidden="1" customHeight="1">
      <c r="A209" s="54" t="s">
        <v>969</v>
      </c>
      <c r="B209" s="55">
        <v>89538</v>
      </c>
      <c r="C209" s="56" t="s">
        <v>10</v>
      </c>
      <c r="D209" s="57" t="s">
        <v>774</v>
      </c>
      <c r="E209" s="55" t="s">
        <v>0</v>
      </c>
      <c r="F209" s="55" t="s">
        <v>305</v>
      </c>
      <c r="G209" s="58">
        <v>2.13</v>
      </c>
      <c r="H209" s="58">
        <f t="shared" si="24"/>
        <v>2.13</v>
      </c>
      <c r="I209" s="59"/>
      <c r="J209" s="60">
        <f t="shared" si="25"/>
        <v>102.24</v>
      </c>
      <c r="K209" s="43"/>
      <c r="L209" s="44"/>
      <c r="M209" s="44"/>
      <c r="N209" s="44"/>
      <c r="O209" s="44"/>
      <c r="P209" s="45"/>
      <c r="Q209" s="237"/>
      <c r="R209" s="311"/>
      <c r="S209" s="238"/>
      <c r="T209" s="238">
        <v>0.2</v>
      </c>
      <c r="U209" s="238">
        <v>0.2</v>
      </c>
      <c r="V209" s="238">
        <v>0.2</v>
      </c>
      <c r="W209" s="238">
        <v>0.2</v>
      </c>
      <c r="X209" s="238">
        <v>0.2</v>
      </c>
      <c r="Y209" s="238"/>
      <c r="Z209" s="241">
        <f t="shared" si="26"/>
        <v>1</v>
      </c>
    </row>
    <row r="210" spans="1:26" ht="28.5" hidden="1" customHeight="1">
      <c r="A210" s="54" t="s">
        <v>970</v>
      </c>
      <c r="B210" s="55">
        <v>89596</v>
      </c>
      <c r="C210" s="56" t="s">
        <v>10</v>
      </c>
      <c r="D210" s="57" t="s">
        <v>775</v>
      </c>
      <c r="E210" s="55" t="s">
        <v>0</v>
      </c>
      <c r="F210" s="55" t="s">
        <v>306</v>
      </c>
      <c r="G210" s="58">
        <v>5.61</v>
      </c>
      <c r="H210" s="58">
        <f t="shared" si="24"/>
        <v>5.61</v>
      </c>
      <c r="I210" s="59"/>
      <c r="J210" s="60">
        <f t="shared" si="25"/>
        <v>100.98</v>
      </c>
      <c r="K210" s="43"/>
      <c r="L210" s="44"/>
      <c r="M210" s="44"/>
      <c r="N210" s="44"/>
      <c r="O210" s="44"/>
      <c r="P210" s="45"/>
      <c r="Q210" s="237"/>
      <c r="R210" s="311"/>
      <c r="S210" s="238"/>
      <c r="T210" s="238">
        <v>0.2</v>
      </c>
      <c r="U210" s="238">
        <v>0.2</v>
      </c>
      <c r="V210" s="238">
        <v>0.2</v>
      </c>
      <c r="W210" s="238">
        <v>0.2</v>
      </c>
      <c r="X210" s="238">
        <v>0.2</v>
      </c>
      <c r="Y210" s="238"/>
      <c r="Z210" s="241">
        <f t="shared" si="26"/>
        <v>1</v>
      </c>
    </row>
    <row r="211" spans="1:26" ht="28.5" hidden="1" customHeight="1">
      <c r="A211" s="54" t="s">
        <v>971</v>
      </c>
      <c r="B211" s="55">
        <v>89610</v>
      </c>
      <c r="C211" s="56" t="s">
        <v>10</v>
      </c>
      <c r="D211" s="57" t="s">
        <v>776</v>
      </c>
      <c r="E211" s="55" t="s">
        <v>0</v>
      </c>
      <c r="F211" s="55" t="s">
        <v>301</v>
      </c>
      <c r="G211" s="58">
        <v>9.8800000000000008</v>
      </c>
      <c r="H211" s="58">
        <f t="shared" si="24"/>
        <v>9.8800000000000008</v>
      </c>
      <c r="I211" s="59"/>
      <c r="J211" s="60">
        <f t="shared" si="25"/>
        <v>98.800000000000011</v>
      </c>
      <c r="K211" s="43"/>
      <c r="L211" s="44"/>
      <c r="M211" s="44"/>
      <c r="N211" s="44"/>
      <c r="O211" s="44"/>
      <c r="P211" s="45"/>
      <c r="Q211" s="237"/>
      <c r="R211" s="311"/>
      <c r="S211" s="238"/>
      <c r="T211" s="238">
        <v>0.2</v>
      </c>
      <c r="U211" s="238">
        <v>0.2</v>
      </c>
      <c r="V211" s="238">
        <v>0.2</v>
      </c>
      <c r="W211" s="238">
        <v>0.2</v>
      </c>
      <c r="X211" s="238">
        <v>0.2</v>
      </c>
      <c r="Y211" s="238"/>
      <c r="Z211" s="241">
        <f t="shared" si="26"/>
        <v>1</v>
      </c>
    </row>
    <row r="212" spans="1:26" ht="28.5" hidden="1" customHeight="1">
      <c r="A212" s="54" t="s">
        <v>972</v>
      </c>
      <c r="B212" s="55">
        <v>89613</v>
      </c>
      <c r="C212" s="56" t="s">
        <v>10</v>
      </c>
      <c r="D212" s="57" t="s">
        <v>777</v>
      </c>
      <c r="E212" s="55" t="s">
        <v>0</v>
      </c>
      <c r="F212" s="55" t="s">
        <v>81</v>
      </c>
      <c r="G212" s="58">
        <v>15.85</v>
      </c>
      <c r="H212" s="58">
        <f t="shared" si="24"/>
        <v>15.85</v>
      </c>
      <c r="I212" s="59"/>
      <c r="J212" s="60">
        <f t="shared" si="25"/>
        <v>190.2</v>
      </c>
      <c r="K212" s="43"/>
      <c r="L212" s="44"/>
      <c r="M212" s="44"/>
      <c r="N212" s="44"/>
      <c r="O212" s="44"/>
      <c r="P212" s="45"/>
      <c r="Q212" s="237"/>
      <c r="R212" s="311"/>
      <c r="S212" s="238"/>
      <c r="T212" s="238">
        <v>0.2</v>
      </c>
      <c r="U212" s="238">
        <v>0.2</v>
      </c>
      <c r="V212" s="238">
        <v>0.2</v>
      </c>
      <c r="W212" s="238">
        <v>0.2</v>
      </c>
      <c r="X212" s="238">
        <v>0.2</v>
      </c>
      <c r="Y212" s="238"/>
      <c r="Z212" s="241">
        <f t="shared" si="26"/>
        <v>1</v>
      </c>
    </row>
    <row r="213" spans="1:26" ht="15.75" hidden="1" customHeight="1">
      <c r="A213" s="54" t="s">
        <v>973</v>
      </c>
      <c r="B213" s="70"/>
      <c r="C213" s="56" t="s">
        <v>143</v>
      </c>
      <c r="D213" s="57" t="s">
        <v>307</v>
      </c>
      <c r="E213" s="55" t="s">
        <v>0</v>
      </c>
      <c r="F213" s="55" t="s">
        <v>308</v>
      </c>
      <c r="G213" s="58">
        <v>2.9</v>
      </c>
      <c r="H213" s="58">
        <f t="shared" si="24"/>
        <v>2.9</v>
      </c>
      <c r="I213" s="59"/>
      <c r="J213" s="60">
        <f t="shared" si="25"/>
        <v>43.5</v>
      </c>
      <c r="K213" s="43"/>
      <c r="L213" s="44"/>
      <c r="M213" s="44"/>
      <c r="N213" s="44"/>
      <c r="O213" s="44"/>
      <c r="P213" s="45"/>
      <c r="Q213" s="237"/>
      <c r="R213" s="311"/>
      <c r="S213" s="238"/>
      <c r="T213" s="238">
        <v>0.2</v>
      </c>
      <c r="U213" s="238">
        <v>0.2</v>
      </c>
      <c r="V213" s="238">
        <v>0.2</v>
      </c>
      <c r="W213" s="238">
        <v>0.2</v>
      </c>
      <c r="X213" s="238">
        <v>0.2</v>
      </c>
      <c r="Y213" s="238"/>
      <c r="Z213" s="241">
        <f t="shared" si="26"/>
        <v>1</v>
      </c>
    </row>
    <row r="214" spans="1:26" ht="15.75" hidden="1" customHeight="1">
      <c r="A214" s="54" t="s">
        <v>974</v>
      </c>
      <c r="B214" s="70"/>
      <c r="C214" s="56" t="s">
        <v>143</v>
      </c>
      <c r="D214" s="57" t="s">
        <v>309</v>
      </c>
      <c r="E214" s="55" t="s">
        <v>0</v>
      </c>
      <c r="F214" s="55" t="s">
        <v>13</v>
      </c>
      <c r="G214" s="58">
        <v>3.25</v>
      </c>
      <c r="H214" s="58">
        <f t="shared" si="24"/>
        <v>3.25</v>
      </c>
      <c r="I214" s="59"/>
      <c r="J214" s="60">
        <f t="shared" si="25"/>
        <v>19.5</v>
      </c>
      <c r="K214" s="43"/>
      <c r="L214" s="44"/>
      <c r="M214" s="44"/>
      <c r="N214" s="44"/>
      <c r="O214" s="44"/>
      <c r="P214" s="45"/>
      <c r="Q214" s="237"/>
      <c r="R214" s="311"/>
      <c r="S214" s="238"/>
      <c r="T214" s="238">
        <v>0.2</v>
      </c>
      <c r="U214" s="238">
        <v>0.2</v>
      </c>
      <c r="V214" s="238">
        <v>0.2</v>
      </c>
      <c r="W214" s="238">
        <v>0.2</v>
      </c>
      <c r="X214" s="238">
        <v>0.2</v>
      </c>
      <c r="Y214" s="238"/>
      <c r="Z214" s="241">
        <f t="shared" si="26"/>
        <v>1</v>
      </c>
    </row>
    <row r="215" spans="1:26" ht="15.75" hidden="1" customHeight="1">
      <c r="A215" s="54" t="s">
        <v>975</v>
      </c>
      <c r="B215" s="70"/>
      <c r="C215" s="56" t="s">
        <v>143</v>
      </c>
      <c r="D215" s="57" t="s">
        <v>310</v>
      </c>
      <c r="E215" s="55" t="s">
        <v>0</v>
      </c>
      <c r="F215" s="55" t="s">
        <v>311</v>
      </c>
      <c r="G215" s="58">
        <v>4</v>
      </c>
      <c r="H215" s="58">
        <f t="shared" si="24"/>
        <v>4</v>
      </c>
      <c r="I215" s="59"/>
      <c r="J215" s="60">
        <f t="shared" si="25"/>
        <v>68</v>
      </c>
      <c r="K215" s="43"/>
      <c r="L215" s="44"/>
      <c r="M215" s="44"/>
      <c r="N215" s="44"/>
      <c r="O215" s="44"/>
      <c r="P215" s="45"/>
      <c r="Q215" s="237"/>
      <c r="R215" s="311"/>
      <c r="S215" s="238"/>
      <c r="T215" s="238">
        <v>0.2</v>
      </c>
      <c r="U215" s="238">
        <v>0.2</v>
      </c>
      <c r="V215" s="238">
        <v>0.2</v>
      </c>
      <c r="W215" s="238">
        <v>0.2</v>
      </c>
      <c r="X215" s="238">
        <v>0.2</v>
      </c>
      <c r="Y215" s="238"/>
      <c r="Z215" s="241">
        <f t="shared" si="26"/>
        <v>1</v>
      </c>
    </row>
    <row r="216" spans="1:26" ht="15.75" hidden="1" customHeight="1">
      <c r="A216" s="54" t="s">
        <v>976</v>
      </c>
      <c r="B216" s="70"/>
      <c r="C216" s="56" t="s">
        <v>143</v>
      </c>
      <c r="D216" s="57" t="s">
        <v>312</v>
      </c>
      <c r="E216" s="55" t="s">
        <v>0</v>
      </c>
      <c r="F216" s="55" t="s">
        <v>140</v>
      </c>
      <c r="G216" s="58">
        <v>4.5</v>
      </c>
      <c r="H216" s="58">
        <f t="shared" si="24"/>
        <v>4.5</v>
      </c>
      <c r="I216" s="59"/>
      <c r="J216" s="60">
        <f t="shared" si="25"/>
        <v>13.5</v>
      </c>
      <c r="K216" s="43"/>
      <c r="L216" s="44"/>
      <c r="M216" s="44"/>
      <c r="N216" s="44"/>
      <c r="O216" s="44"/>
      <c r="P216" s="45"/>
      <c r="Q216" s="237"/>
      <c r="R216" s="311"/>
      <c r="S216" s="238"/>
      <c r="T216" s="238">
        <v>0.2</v>
      </c>
      <c r="U216" s="238">
        <v>0.2</v>
      </c>
      <c r="V216" s="238">
        <v>0.2</v>
      </c>
      <c r="W216" s="238">
        <v>0.2</v>
      </c>
      <c r="X216" s="238">
        <v>0.2</v>
      </c>
      <c r="Y216" s="238"/>
      <c r="Z216" s="241">
        <f t="shared" si="26"/>
        <v>1</v>
      </c>
    </row>
    <row r="217" spans="1:26" ht="15.75" hidden="1" customHeight="1">
      <c r="A217" s="54" t="s">
        <v>977</v>
      </c>
      <c r="B217" s="70"/>
      <c r="C217" s="56" t="s">
        <v>143</v>
      </c>
      <c r="D217" s="57" t="s">
        <v>313</v>
      </c>
      <c r="E217" s="55" t="s">
        <v>0</v>
      </c>
      <c r="F217" s="55" t="s">
        <v>140</v>
      </c>
      <c r="G217" s="58">
        <v>6.9</v>
      </c>
      <c r="H217" s="58">
        <f t="shared" si="24"/>
        <v>6.9</v>
      </c>
      <c r="I217" s="59"/>
      <c r="J217" s="60">
        <f t="shared" si="25"/>
        <v>20.700000000000003</v>
      </c>
      <c r="K217" s="43"/>
      <c r="L217" s="44"/>
      <c r="M217" s="44"/>
      <c r="N217" s="44"/>
      <c r="O217" s="44"/>
      <c r="P217" s="45"/>
      <c r="Q217" s="237"/>
      <c r="R217" s="311"/>
      <c r="S217" s="238"/>
      <c r="T217" s="238">
        <v>0.2</v>
      </c>
      <c r="U217" s="238">
        <v>0.2</v>
      </c>
      <c r="V217" s="238">
        <v>0.2</v>
      </c>
      <c r="W217" s="238">
        <v>0.2</v>
      </c>
      <c r="X217" s="238">
        <v>0.2</v>
      </c>
      <c r="Y217" s="238"/>
      <c r="Z217" s="241">
        <f t="shared" si="26"/>
        <v>1</v>
      </c>
    </row>
    <row r="218" spans="1:26" ht="15.75" hidden="1" customHeight="1">
      <c r="A218" s="54" t="s">
        <v>978</v>
      </c>
      <c r="B218" s="55">
        <v>89359</v>
      </c>
      <c r="C218" s="56" t="s">
        <v>10</v>
      </c>
      <c r="D218" s="57" t="s">
        <v>314</v>
      </c>
      <c r="E218" s="55" t="s">
        <v>0</v>
      </c>
      <c r="F218" s="55" t="s">
        <v>1</v>
      </c>
      <c r="G218" s="58">
        <v>4.26</v>
      </c>
      <c r="H218" s="58">
        <f t="shared" si="24"/>
        <v>4.26</v>
      </c>
      <c r="I218" s="59"/>
      <c r="J218" s="60">
        <f t="shared" si="25"/>
        <v>4.26</v>
      </c>
      <c r="K218" s="43"/>
      <c r="L218" s="44"/>
      <c r="M218" s="44"/>
      <c r="N218" s="44"/>
      <c r="O218" s="44"/>
      <c r="P218" s="45"/>
      <c r="Q218" s="237"/>
      <c r="R218" s="311"/>
      <c r="S218" s="238"/>
      <c r="T218" s="238">
        <v>0.2</v>
      </c>
      <c r="U218" s="238">
        <v>0.2</v>
      </c>
      <c r="V218" s="238">
        <v>0.2</v>
      </c>
      <c r="W218" s="238">
        <v>0.2</v>
      </c>
      <c r="X218" s="238">
        <v>0.2</v>
      </c>
      <c r="Y218" s="238"/>
      <c r="Z218" s="241">
        <f t="shared" si="26"/>
        <v>1</v>
      </c>
    </row>
    <row r="219" spans="1:26" ht="15.75" hidden="1" customHeight="1">
      <c r="A219" s="54" t="s">
        <v>979</v>
      </c>
      <c r="B219" s="55">
        <v>89485</v>
      </c>
      <c r="C219" s="56" t="s">
        <v>10</v>
      </c>
      <c r="D219" s="57" t="s">
        <v>315</v>
      </c>
      <c r="E219" s="55" t="s">
        <v>0</v>
      </c>
      <c r="F219" s="55" t="s">
        <v>142</v>
      </c>
      <c r="G219" s="58">
        <v>2.82</v>
      </c>
      <c r="H219" s="58">
        <f t="shared" si="24"/>
        <v>2.82</v>
      </c>
      <c r="I219" s="59"/>
      <c r="J219" s="60">
        <f t="shared" si="25"/>
        <v>14.1</v>
      </c>
      <c r="K219" s="43"/>
      <c r="L219" s="44"/>
      <c r="M219" s="44"/>
      <c r="N219" s="44"/>
      <c r="O219" s="44"/>
      <c r="P219" s="45"/>
      <c r="Q219" s="237"/>
      <c r="R219" s="311"/>
      <c r="S219" s="238"/>
      <c r="T219" s="238">
        <v>0.2</v>
      </c>
      <c r="U219" s="238">
        <v>0.2</v>
      </c>
      <c r="V219" s="238">
        <v>0.2</v>
      </c>
      <c r="W219" s="238">
        <v>0.2</v>
      </c>
      <c r="X219" s="238">
        <v>0.2</v>
      </c>
      <c r="Y219" s="238"/>
      <c r="Z219" s="241">
        <f t="shared" si="26"/>
        <v>1</v>
      </c>
    </row>
    <row r="220" spans="1:26" ht="15.75" hidden="1" customHeight="1">
      <c r="A220" s="54" t="s">
        <v>980</v>
      </c>
      <c r="B220" s="55">
        <v>89502</v>
      </c>
      <c r="C220" s="56" t="s">
        <v>10</v>
      </c>
      <c r="D220" s="57" t="s">
        <v>316</v>
      </c>
      <c r="E220" s="55" t="s">
        <v>0</v>
      </c>
      <c r="F220" s="55" t="s">
        <v>1</v>
      </c>
      <c r="G220" s="58">
        <v>7.35</v>
      </c>
      <c r="H220" s="58">
        <f t="shared" si="24"/>
        <v>7.35</v>
      </c>
      <c r="I220" s="59"/>
      <c r="J220" s="60">
        <f t="shared" si="25"/>
        <v>7.35</v>
      </c>
      <c r="K220" s="43"/>
      <c r="L220" s="44"/>
      <c r="M220" s="44"/>
      <c r="N220" s="44"/>
      <c r="O220" s="44"/>
      <c r="P220" s="45"/>
      <c r="Q220" s="237"/>
      <c r="R220" s="311"/>
      <c r="S220" s="238"/>
      <c r="T220" s="238">
        <v>0.2</v>
      </c>
      <c r="U220" s="238">
        <v>0.2</v>
      </c>
      <c r="V220" s="238">
        <v>0.2</v>
      </c>
      <c r="W220" s="238">
        <v>0.2</v>
      </c>
      <c r="X220" s="238">
        <v>0.2</v>
      </c>
      <c r="Y220" s="238"/>
      <c r="Z220" s="241">
        <f t="shared" si="26"/>
        <v>1</v>
      </c>
    </row>
    <row r="221" spans="1:26" ht="15.75" hidden="1" customHeight="1">
      <c r="A221" s="54" t="s">
        <v>981</v>
      </c>
      <c r="B221" s="55">
        <v>89515</v>
      </c>
      <c r="C221" s="56" t="s">
        <v>10</v>
      </c>
      <c r="D221" s="57" t="s">
        <v>317</v>
      </c>
      <c r="E221" s="55" t="s">
        <v>0</v>
      </c>
      <c r="F221" s="55" t="s">
        <v>81</v>
      </c>
      <c r="G221" s="58">
        <v>33.01</v>
      </c>
      <c r="H221" s="58">
        <f t="shared" si="24"/>
        <v>33.01</v>
      </c>
      <c r="I221" s="59"/>
      <c r="J221" s="60">
        <f t="shared" si="25"/>
        <v>396.12</v>
      </c>
      <c r="K221" s="43"/>
      <c r="L221" s="44"/>
      <c r="M221" s="44"/>
      <c r="N221" s="44"/>
      <c r="O221" s="44"/>
      <c r="P221" s="45"/>
      <c r="Q221" s="237"/>
      <c r="R221" s="311"/>
      <c r="S221" s="238"/>
      <c r="T221" s="238">
        <v>0.2</v>
      </c>
      <c r="U221" s="238">
        <v>0.2</v>
      </c>
      <c r="V221" s="238">
        <v>0.2</v>
      </c>
      <c r="W221" s="238">
        <v>0.2</v>
      </c>
      <c r="X221" s="238">
        <v>0.2</v>
      </c>
      <c r="Y221" s="238"/>
      <c r="Z221" s="241">
        <f t="shared" si="26"/>
        <v>1</v>
      </c>
    </row>
    <row r="222" spans="1:26" ht="15.75" hidden="1" customHeight="1">
      <c r="A222" s="54" t="s">
        <v>982</v>
      </c>
      <c r="B222" s="55">
        <v>89358</v>
      </c>
      <c r="C222" s="56" t="s">
        <v>10</v>
      </c>
      <c r="D222" s="57" t="s">
        <v>318</v>
      </c>
      <c r="E222" s="55" t="s">
        <v>0</v>
      </c>
      <c r="F222" s="55" t="s">
        <v>13</v>
      </c>
      <c r="G222" s="58">
        <v>4.17</v>
      </c>
      <c r="H222" s="58">
        <f t="shared" si="24"/>
        <v>4.17</v>
      </c>
      <c r="I222" s="59"/>
      <c r="J222" s="60">
        <f t="shared" si="25"/>
        <v>25.02</v>
      </c>
      <c r="K222" s="43"/>
      <c r="L222" s="44"/>
      <c r="M222" s="44"/>
      <c r="N222" s="44"/>
      <c r="O222" s="44"/>
      <c r="P222" s="45"/>
      <c r="Q222" s="237"/>
      <c r="R222" s="311"/>
      <c r="S222" s="238"/>
      <c r="T222" s="238">
        <v>0.2</v>
      </c>
      <c r="U222" s="238">
        <v>0.2</v>
      </c>
      <c r="V222" s="238">
        <v>0.2</v>
      </c>
      <c r="W222" s="238">
        <v>0.2</v>
      </c>
      <c r="X222" s="238">
        <v>0.2</v>
      </c>
      <c r="Y222" s="238"/>
      <c r="Z222" s="241">
        <f t="shared" si="26"/>
        <v>1</v>
      </c>
    </row>
    <row r="223" spans="1:26" ht="15.75" hidden="1" customHeight="1">
      <c r="A223" s="54" t="s">
        <v>983</v>
      </c>
      <c r="B223" s="55">
        <v>89362</v>
      </c>
      <c r="C223" s="56" t="s">
        <v>10</v>
      </c>
      <c r="D223" s="57" t="s">
        <v>319</v>
      </c>
      <c r="E223" s="55" t="s">
        <v>0</v>
      </c>
      <c r="F223" s="55" t="s">
        <v>320</v>
      </c>
      <c r="G223" s="58">
        <v>4.9000000000000004</v>
      </c>
      <c r="H223" s="58">
        <f t="shared" si="24"/>
        <v>4.9000000000000004</v>
      </c>
      <c r="I223" s="59"/>
      <c r="J223" s="60">
        <f t="shared" si="25"/>
        <v>338.1</v>
      </c>
      <c r="K223" s="43"/>
      <c r="L223" s="44"/>
      <c r="M223" s="44"/>
      <c r="N223" s="44"/>
      <c r="O223" s="44"/>
      <c r="P223" s="45"/>
      <c r="Q223" s="237"/>
      <c r="R223" s="311"/>
      <c r="S223" s="238"/>
      <c r="T223" s="238">
        <v>0.2</v>
      </c>
      <c r="U223" s="238">
        <v>0.2</v>
      </c>
      <c r="V223" s="238">
        <v>0.2</v>
      </c>
      <c r="W223" s="238">
        <v>0.2</v>
      </c>
      <c r="X223" s="238">
        <v>0.2</v>
      </c>
      <c r="Y223" s="238"/>
      <c r="Z223" s="241">
        <f t="shared" si="26"/>
        <v>1</v>
      </c>
    </row>
    <row r="224" spans="1:26" ht="15.75" hidden="1" customHeight="1">
      <c r="A224" s="54" t="s">
        <v>984</v>
      </c>
      <c r="B224" s="55">
        <v>89501</v>
      </c>
      <c r="C224" s="56" t="s">
        <v>10</v>
      </c>
      <c r="D224" s="57" t="s">
        <v>321</v>
      </c>
      <c r="E224" s="55" t="s">
        <v>0</v>
      </c>
      <c r="F224" s="55" t="s">
        <v>144</v>
      </c>
      <c r="G224" s="58">
        <v>6.57</v>
      </c>
      <c r="H224" s="58">
        <f t="shared" si="24"/>
        <v>6.57</v>
      </c>
      <c r="I224" s="59"/>
      <c r="J224" s="60">
        <f t="shared" si="25"/>
        <v>52.56</v>
      </c>
      <c r="K224" s="43"/>
      <c r="L224" s="44"/>
      <c r="M224" s="44"/>
      <c r="N224" s="44"/>
      <c r="O224" s="44"/>
      <c r="P224" s="45"/>
      <c r="Q224" s="237"/>
      <c r="R224" s="311"/>
      <c r="S224" s="238"/>
      <c r="T224" s="238">
        <v>0.2</v>
      </c>
      <c r="U224" s="238">
        <v>0.2</v>
      </c>
      <c r="V224" s="238">
        <v>0.2</v>
      </c>
      <c r="W224" s="238">
        <v>0.2</v>
      </c>
      <c r="X224" s="238">
        <v>0.2</v>
      </c>
      <c r="Y224" s="238"/>
      <c r="Z224" s="241">
        <f t="shared" si="26"/>
        <v>1</v>
      </c>
    </row>
    <row r="225" spans="1:26" ht="15.75" hidden="1" customHeight="1">
      <c r="A225" s="54" t="s">
        <v>985</v>
      </c>
      <c r="B225" s="55">
        <v>89505</v>
      </c>
      <c r="C225" s="56" t="s">
        <v>10</v>
      </c>
      <c r="D225" s="57" t="s">
        <v>322</v>
      </c>
      <c r="E225" s="55" t="s">
        <v>0</v>
      </c>
      <c r="F225" s="55" t="s">
        <v>304</v>
      </c>
      <c r="G225" s="58">
        <v>16.11</v>
      </c>
      <c r="H225" s="58">
        <f t="shared" si="24"/>
        <v>16.11</v>
      </c>
      <c r="I225" s="59"/>
      <c r="J225" s="60">
        <f t="shared" si="25"/>
        <v>32.22</v>
      </c>
      <c r="K225" s="43"/>
      <c r="L225" s="44"/>
      <c r="M225" s="44"/>
      <c r="N225" s="44"/>
      <c r="O225" s="44"/>
      <c r="P225" s="45"/>
      <c r="Q225" s="237"/>
      <c r="R225" s="311"/>
      <c r="S225" s="238"/>
      <c r="T225" s="238">
        <v>0.2</v>
      </c>
      <c r="U225" s="238">
        <v>0.2</v>
      </c>
      <c r="V225" s="238">
        <v>0.2</v>
      </c>
      <c r="W225" s="238">
        <v>0.2</v>
      </c>
      <c r="X225" s="238">
        <v>0.2</v>
      </c>
      <c r="Y225" s="238"/>
      <c r="Z225" s="241">
        <f t="shared" si="26"/>
        <v>1</v>
      </c>
    </row>
    <row r="226" spans="1:26" ht="15.75" hidden="1" customHeight="1">
      <c r="A226" s="54" t="s">
        <v>986</v>
      </c>
      <c r="B226" s="55">
        <v>89521</v>
      </c>
      <c r="C226" s="56" t="s">
        <v>10</v>
      </c>
      <c r="D226" s="57" t="s">
        <v>323</v>
      </c>
      <c r="E226" s="55" t="s">
        <v>0</v>
      </c>
      <c r="F226" s="55" t="s">
        <v>150</v>
      </c>
      <c r="G226" s="58">
        <v>47.51</v>
      </c>
      <c r="H226" s="58">
        <f t="shared" si="24"/>
        <v>47.51</v>
      </c>
      <c r="I226" s="59"/>
      <c r="J226" s="60">
        <f t="shared" si="25"/>
        <v>1425.3</v>
      </c>
      <c r="K226" s="43"/>
      <c r="L226" s="44"/>
      <c r="M226" s="44"/>
      <c r="N226" s="44"/>
      <c r="O226" s="44"/>
      <c r="P226" s="45"/>
      <c r="Q226" s="237"/>
      <c r="R226" s="311"/>
      <c r="S226" s="238"/>
      <c r="T226" s="238">
        <v>0.2</v>
      </c>
      <c r="U226" s="238">
        <v>0.2</v>
      </c>
      <c r="V226" s="238">
        <v>0.2</v>
      </c>
      <c r="W226" s="238">
        <v>0.2</v>
      </c>
      <c r="X226" s="238">
        <v>0.2</v>
      </c>
      <c r="Y226" s="238"/>
      <c r="Z226" s="241">
        <f t="shared" si="26"/>
        <v>1</v>
      </c>
    </row>
    <row r="227" spans="1:26" ht="15.75" hidden="1" customHeight="1">
      <c r="A227" s="54" t="s">
        <v>987</v>
      </c>
      <c r="B227" s="55">
        <v>89395</v>
      </c>
      <c r="C227" s="56" t="s">
        <v>10</v>
      </c>
      <c r="D227" s="57" t="s">
        <v>324</v>
      </c>
      <c r="E227" s="55" t="s">
        <v>0</v>
      </c>
      <c r="F227" s="55" t="s">
        <v>325</v>
      </c>
      <c r="G227" s="58">
        <v>6.88</v>
      </c>
      <c r="H227" s="58">
        <f t="shared" si="24"/>
        <v>6.88</v>
      </c>
      <c r="I227" s="59"/>
      <c r="J227" s="60">
        <f t="shared" si="25"/>
        <v>110.08</v>
      </c>
      <c r="K227" s="43"/>
      <c r="L227" s="44"/>
      <c r="M227" s="44"/>
      <c r="N227" s="44"/>
      <c r="O227" s="44"/>
      <c r="P227" s="45"/>
      <c r="Q227" s="237"/>
      <c r="R227" s="311"/>
      <c r="S227" s="238"/>
      <c r="T227" s="238">
        <v>0.2</v>
      </c>
      <c r="U227" s="238">
        <v>0.2</v>
      </c>
      <c r="V227" s="238">
        <v>0.2</v>
      </c>
      <c r="W227" s="238">
        <v>0.2</v>
      </c>
      <c r="X227" s="238">
        <v>0.2</v>
      </c>
      <c r="Y227" s="238"/>
      <c r="Z227" s="241">
        <f t="shared" si="26"/>
        <v>1</v>
      </c>
    </row>
    <row r="228" spans="1:26" ht="15.75" hidden="1" customHeight="1">
      <c r="A228" s="54" t="s">
        <v>988</v>
      </c>
      <c r="B228" s="55">
        <v>89625</v>
      </c>
      <c r="C228" s="56" t="s">
        <v>10</v>
      </c>
      <c r="D228" s="57" t="s">
        <v>326</v>
      </c>
      <c r="E228" s="55" t="s">
        <v>0</v>
      </c>
      <c r="F228" s="55" t="s">
        <v>140</v>
      </c>
      <c r="G228" s="58">
        <v>11.13</v>
      </c>
      <c r="H228" s="58">
        <f t="shared" si="24"/>
        <v>11.13</v>
      </c>
      <c r="I228" s="59"/>
      <c r="J228" s="60">
        <f t="shared" si="25"/>
        <v>33.39</v>
      </c>
      <c r="K228" s="43"/>
      <c r="L228" s="44"/>
      <c r="M228" s="44"/>
      <c r="N228" s="44"/>
      <c r="O228" s="44"/>
      <c r="P228" s="45"/>
      <c r="Q228" s="237"/>
      <c r="R228" s="311"/>
      <c r="S228" s="238"/>
      <c r="T228" s="238">
        <v>0.2</v>
      </c>
      <c r="U228" s="238">
        <v>0.2</v>
      </c>
      <c r="V228" s="238">
        <v>0.2</v>
      </c>
      <c r="W228" s="238">
        <v>0.2</v>
      </c>
      <c r="X228" s="238">
        <v>0.2</v>
      </c>
      <c r="Y228" s="238"/>
      <c r="Z228" s="241">
        <f t="shared" si="26"/>
        <v>1</v>
      </c>
    </row>
    <row r="229" spans="1:26" ht="15.75" hidden="1" customHeight="1">
      <c r="A229" s="54" t="s">
        <v>989</v>
      </c>
      <c r="B229" s="55">
        <v>89628</v>
      </c>
      <c r="C229" s="56" t="s">
        <v>10</v>
      </c>
      <c r="D229" s="57" t="s">
        <v>327</v>
      </c>
      <c r="E229" s="55" t="s">
        <v>0</v>
      </c>
      <c r="F229" s="55" t="s">
        <v>328</v>
      </c>
      <c r="G229" s="58">
        <v>26.99</v>
      </c>
      <c r="H229" s="58">
        <f t="shared" si="24"/>
        <v>26.99</v>
      </c>
      <c r="I229" s="59"/>
      <c r="J229" s="60">
        <f t="shared" si="25"/>
        <v>242.91</v>
      </c>
      <c r="K229" s="43"/>
      <c r="L229" s="44"/>
      <c r="M229" s="44"/>
      <c r="N229" s="44"/>
      <c r="O229" s="44"/>
      <c r="P229" s="45"/>
      <c r="Q229" s="237"/>
      <c r="R229" s="311"/>
      <c r="S229" s="238"/>
      <c r="T229" s="238">
        <v>0.2</v>
      </c>
      <c r="U229" s="238">
        <v>0.2</v>
      </c>
      <c r="V229" s="238">
        <v>0.2</v>
      </c>
      <c r="W229" s="238">
        <v>0.2</v>
      </c>
      <c r="X229" s="238">
        <v>0.2</v>
      </c>
      <c r="Y229" s="238"/>
      <c r="Z229" s="241">
        <f t="shared" si="26"/>
        <v>1</v>
      </c>
    </row>
    <row r="230" spans="1:26" ht="15.75" hidden="1" customHeight="1">
      <c r="A230" s="54" t="s">
        <v>990</v>
      </c>
      <c r="B230" s="55">
        <v>89566</v>
      </c>
      <c r="C230" s="56" t="s">
        <v>10</v>
      </c>
      <c r="D230" s="57" t="s">
        <v>329</v>
      </c>
      <c r="E230" s="55" t="s">
        <v>0</v>
      </c>
      <c r="F230" s="55" t="s">
        <v>303</v>
      </c>
      <c r="G230" s="58">
        <v>24.51</v>
      </c>
      <c r="H230" s="58">
        <f t="shared" si="24"/>
        <v>24.51</v>
      </c>
      <c r="I230" s="59"/>
      <c r="J230" s="60">
        <f t="shared" si="25"/>
        <v>98.04</v>
      </c>
      <c r="K230" s="43"/>
      <c r="L230" s="44"/>
      <c r="M230" s="44"/>
      <c r="N230" s="44"/>
      <c r="O230" s="44"/>
      <c r="P230" s="45"/>
      <c r="Q230" s="237"/>
      <c r="R230" s="311"/>
      <c r="S230" s="238"/>
      <c r="T230" s="238">
        <v>0.2</v>
      </c>
      <c r="U230" s="238">
        <v>0.2</v>
      </c>
      <c r="V230" s="238">
        <v>0.2</v>
      </c>
      <c r="W230" s="238">
        <v>0.2</v>
      </c>
      <c r="X230" s="238">
        <v>0.2</v>
      </c>
      <c r="Y230" s="238"/>
      <c r="Z230" s="241">
        <f t="shared" si="26"/>
        <v>1</v>
      </c>
    </row>
    <row r="231" spans="1:26" ht="15.75" hidden="1" customHeight="1">
      <c r="A231" s="54" t="s">
        <v>991</v>
      </c>
      <c r="B231" s="55">
        <v>89627</v>
      </c>
      <c r="C231" s="56" t="s">
        <v>10</v>
      </c>
      <c r="D231" s="57" t="s">
        <v>330</v>
      </c>
      <c r="E231" s="55" t="s">
        <v>0</v>
      </c>
      <c r="F231" s="55" t="s">
        <v>311</v>
      </c>
      <c r="G231" s="58">
        <v>11.21</v>
      </c>
      <c r="H231" s="58">
        <f t="shared" si="24"/>
        <v>11.21</v>
      </c>
      <c r="I231" s="59"/>
      <c r="J231" s="60">
        <f t="shared" si="25"/>
        <v>190.57000000000002</v>
      </c>
      <c r="K231" s="43"/>
      <c r="L231" s="44"/>
      <c r="M231" s="44"/>
      <c r="N231" s="44"/>
      <c r="O231" s="44"/>
      <c r="P231" s="45"/>
      <c r="Q231" s="237"/>
      <c r="R231" s="311"/>
      <c r="S231" s="238"/>
      <c r="T231" s="238">
        <v>0.2</v>
      </c>
      <c r="U231" s="238">
        <v>0.2</v>
      </c>
      <c r="V231" s="238">
        <v>0.2</v>
      </c>
      <c r="W231" s="238">
        <v>0.2</v>
      </c>
      <c r="X231" s="238">
        <v>0.2</v>
      </c>
      <c r="Y231" s="238"/>
      <c r="Z231" s="241">
        <f t="shared" si="26"/>
        <v>1</v>
      </c>
    </row>
    <row r="232" spans="1:26" ht="15.75" hidden="1" customHeight="1">
      <c r="A232" s="54" t="s">
        <v>992</v>
      </c>
      <c r="B232" s="55">
        <v>89630</v>
      </c>
      <c r="C232" s="56" t="s">
        <v>10</v>
      </c>
      <c r="D232" s="57" t="s">
        <v>331</v>
      </c>
      <c r="E232" s="55" t="s">
        <v>0</v>
      </c>
      <c r="F232" s="55" t="s">
        <v>81</v>
      </c>
      <c r="G232" s="58">
        <v>33.06</v>
      </c>
      <c r="H232" s="58">
        <f t="shared" si="24"/>
        <v>33.06</v>
      </c>
      <c r="I232" s="59"/>
      <c r="J232" s="60">
        <f t="shared" si="25"/>
        <v>396.72</v>
      </c>
      <c r="K232" s="43"/>
      <c r="L232" s="44"/>
      <c r="M232" s="44"/>
      <c r="N232" s="44"/>
      <c r="O232" s="44"/>
      <c r="P232" s="45"/>
      <c r="Q232" s="237"/>
      <c r="R232" s="311"/>
      <c r="S232" s="238"/>
      <c r="T232" s="238">
        <v>0.2</v>
      </c>
      <c r="U232" s="238">
        <v>0.2</v>
      </c>
      <c r="V232" s="238">
        <v>0.2</v>
      </c>
      <c r="W232" s="238">
        <v>0.2</v>
      </c>
      <c r="X232" s="238">
        <v>0.2</v>
      </c>
      <c r="Y232" s="238"/>
      <c r="Z232" s="241">
        <f t="shared" si="26"/>
        <v>1</v>
      </c>
    </row>
    <row r="233" spans="1:26" ht="15.75" hidden="1" customHeight="1">
      <c r="A233" s="54" t="s">
        <v>993</v>
      </c>
      <c r="B233" s="55">
        <v>89630</v>
      </c>
      <c r="C233" s="56" t="s">
        <v>10</v>
      </c>
      <c r="D233" s="57" t="s">
        <v>332</v>
      </c>
      <c r="E233" s="55" t="s">
        <v>0</v>
      </c>
      <c r="F233" s="55" t="s">
        <v>1</v>
      </c>
      <c r="G233" s="58">
        <v>33.06</v>
      </c>
      <c r="H233" s="58">
        <f t="shared" si="24"/>
        <v>33.06</v>
      </c>
      <c r="I233" s="59"/>
      <c r="J233" s="60">
        <f t="shared" si="25"/>
        <v>33.06</v>
      </c>
      <c r="K233" s="43"/>
      <c r="L233" s="44"/>
      <c r="M233" s="44"/>
      <c r="N233" s="44"/>
      <c r="O233" s="44"/>
      <c r="P233" s="45"/>
      <c r="Q233" s="237"/>
      <c r="R233" s="311"/>
      <c r="S233" s="238"/>
      <c r="T233" s="238">
        <v>0.2</v>
      </c>
      <c r="U233" s="238">
        <v>0.2</v>
      </c>
      <c r="V233" s="238">
        <v>0.2</v>
      </c>
      <c r="W233" s="238">
        <v>0.2</v>
      </c>
      <c r="X233" s="238">
        <v>0.2</v>
      </c>
      <c r="Y233" s="238"/>
      <c r="Z233" s="241">
        <f t="shared" si="26"/>
        <v>1</v>
      </c>
    </row>
    <row r="234" spans="1:26" ht="15.75" hidden="1" customHeight="1">
      <c r="A234" s="54" t="s">
        <v>994</v>
      </c>
      <c r="B234" s="55">
        <v>90373</v>
      </c>
      <c r="C234" s="56" t="s">
        <v>10</v>
      </c>
      <c r="D234" s="57" t="s">
        <v>333</v>
      </c>
      <c r="E234" s="55" t="s">
        <v>0</v>
      </c>
      <c r="F234" s="55" t="s">
        <v>142</v>
      </c>
      <c r="G234" s="58">
        <v>7.28</v>
      </c>
      <c r="H234" s="58">
        <f t="shared" si="24"/>
        <v>7.28</v>
      </c>
      <c r="I234" s="59"/>
      <c r="J234" s="60">
        <f t="shared" si="25"/>
        <v>36.4</v>
      </c>
      <c r="K234" s="43"/>
      <c r="L234" s="44"/>
      <c r="M234" s="44"/>
      <c r="N234" s="44"/>
      <c r="O234" s="44"/>
      <c r="P234" s="45"/>
      <c r="Q234" s="237"/>
      <c r="R234" s="311"/>
      <c r="S234" s="238"/>
      <c r="T234" s="238">
        <v>0.2</v>
      </c>
      <c r="U234" s="238">
        <v>0.2</v>
      </c>
      <c r="V234" s="238">
        <v>0.2</v>
      </c>
      <c r="W234" s="238">
        <v>0.2</v>
      </c>
      <c r="X234" s="238">
        <v>0.2</v>
      </c>
      <c r="Y234" s="238"/>
      <c r="Z234" s="241">
        <f t="shared" si="26"/>
        <v>1</v>
      </c>
    </row>
    <row r="235" spans="1:26" ht="28.5" hidden="1" customHeight="1">
      <c r="A235" s="54" t="s">
        <v>995</v>
      </c>
      <c r="B235" s="55">
        <v>89645</v>
      </c>
      <c r="C235" s="56" t="s">
        <v>10</v>
      </c>
      <c r="D235" s="57" t="s">
        <v>778</v>
      </c>
      <c r="E235" s="55" t="s">
        <v>0</v>
      </c>
      <c r="F235" s="55" t="s">
        <v>334</v>
      </c>
      <c r="G235" s="58">
        <v>11.54</v>
      </c>
      <c r="H235" s="58">
        <f t="shared" si="24"/>
        <v>11.54</v>
      </c>
      <c r="I235" s="59"/>
      <c r="J235" s="60">
        <f t="shared" si="25"/>
        <v>507.76</v>
      </c>
      <c r="K235" s="43"/>
      <c r="L235" s="44"/>
      <c r="M235" s="44"/>
      <c r="N235" s="44"/>
      <c r="O235" s="44"/>
      <c r="P235" s="45"/>
      <c r="Q235" s="237"/>
      <c r="R235" s="311"/>
      <c r="S235" s="238"/>
      <c r="T235" s="238">
        <v>0.2</v>
      </c>
      <c r="U235" s="238">
        <v>0.2</v>
      </c>
      <c r="V235" s="238">
        <v>0.2</v>
      </c>
      <c r="W235" s="238">
        <v>0.2</v>
      </c>
      <c r="X235" s="238">
        <v>0.2</v>
      </c>
      <c r="Y235" s="238"/>
      <c r="Z235" s="241">
        <f t="shared" si="26"/>
        <v>1</v>
      </c>
    </row>
    <row r="236" spans="1:26" ht="28.5" hidden="1" customHeight="1">
      <c r="A236" s="54" t="s">
        <v>996</v>
      </c>
      <c r="B236" s="55">
        <v>89980</v>
      </c>
      <c r="C236" s="56" t="s">
        <v>10</v>
      </c>
      <c r="D236" s="57" t="s">
        <v>335</v>
      </c>
      <c r="E236" s="55" t="s">
        <v>0</v>
      </c>
      <c r="F236" s="55" t="s">
        <v>303</v>
      </c>
      <c r="G236" s="58">
        <v>5.53</v>
      </c>
      <c r="H236" s="58">
        <f t="shared" si="24"/>
        <v>5.53</v>
      </c>
      <c r="I236" s="59"/>
      <c r="J236" s="60">
        <f t="shared" si="25"/>
        <v>22.12</v>
      </c>
      <c r="K236" s="43"/>
      <c r="L236" s="44"/>
      <c r="M236" s="44"/>
      <c r="N236" s="44"/>
      <c r="O236" s="44"/>
      <c r="P236" s="45"/>
      <c r="Q236" s="237"/>
      <c r="R236" s="311"/>
      <c r="S236" s="238"/>
      <c r="T236" s="238">
        <v>0.2</v>
      </c>
      <c r="U236" s="238">
        <v>0.2</v>
      </c>
      <c r="V236" s="238">
        <v>0.2</v>
      </c>
      <c r="W236" s="238">
        <v>0.2</v>
      </c>
      <c r="X236" s="238">
        <v>0.2</v>
      </c>
      <c r="Y236" s="238"/>
      <c r="Z236" s="241">
        <f t="shared" si="26"/>
        <v>1</v>
      </c>
    </row>
    <row r="237" spans="1:26" ht="28.5" hidden="1" customHeight="1">
      <c r="A237" s="54" t="s">
        <v>997</v>
      </c>
      <c r="B237" s="70"/>
      <c r="C237" s="56" t="s">
        <v>143</v>
      </c>
      <c r="D237" s="57" t="s">
        <v>779</v>
      </c>
      <c r="E237" s="55" t="s">
        <v>0</v>
      </c>
      <c r="F237" s="55" t="s">
        <v>295</v>
      </c>
      <c r="G237" s="58">
        <v>29.05</v>
      </c>
      <c r="H237" s="58">
        <f t="shared" si="24"/>
        <v>29.05</v>
      </c>
      <c r="I237" s="59"/>
      <c r="J237" s="60">
        <f t="shared" si="25"/>
        <v>406.7</v>
      </c>
      <c r="K237" s="43"/>
      <c r="L237" s="44"/>
      <c r="M237" s="44"/>
      <c r="N237" s="44"/>
      <c r="O237" s="44"/>
      <c r="P237" s="45"/>
      <c r="Q237" s="237"/>
      <c r="R237" s="311"/>
      <c r="S237" s="238"/>
      <c r="T237" s="238">
        <v>0.2</v>
      </c>
      <c r="U237" s="238">
        <v>0.2</v>
      </c>
      <c r="V237" s="238">
        <v>0.2</v>
      </c>
      <c r="W237" s="238">
        <v>0.2</v>
      </c>
      <c r="X237" s="238">
        <v>0.2</v>
      </c>
      <c r="Y237" s="238"/>
      <c r="Z237" s="241">
        <f t="shared" si="26"/>
        <v>1</v>
      </c>
    </row>
    <row r="238" spans="1:26" ht="15.75" hidden="1" customHeight="1">
      <c r="A238" s="54" t="s">
        <v>998</v>
      </c>
      <c r="B238" s="70"/>
      <c r="C238" s="56" t="s">
        <v>143</v>
      </c>
      <c r="D238" s="57" t="s">
        <v>336</v>
      </c>
      <c r="E238" s="55" t="s">
        <v>0</v>
      </c>
      <c r="F238" s="55" t="s">
        <v>304</v>
      </c>
      <c r="G238" s="58">
        <v>38</v>
      </c>
      <c r="H238" s="58">
        <f t="shared" si="24"/>
        <v>38</v>
      </c>
      <c r="I238" s="59"/>
      <c r="J238" s="60">
        <f t="shared" si="25"/>
        <v>76</v>
      </c>
      <c r="K238" s="43"/>
      <c r="L238" s="44"/>
      <c r="M238" s="44"/>
      <c r="N238" s="44"/>
      <c r="O238" s="44"/>
      <c r="P238" s="45"/>
      <c r="Q238" s="237"/>
      <c r="R238" s="311"/>
      <c r="S238" s="238"/>
      <c r="T238" s="238">
        <v>0.2</v>
      </c>
      <c r="U238" s="238">
        <v>0.2</v>
      </c>
      <c r="V238" s="238">
        <v>0.2</v>
      </c>
      <c r="W238" s="238">
        <v>0.2</v>
      </c>
      <c r="X238" s="238">
        <v>0.2</v>
      </c>
      <c r="Y238" s="238"/>
      <c r="Z238" s="241">
        <f t="shared" si="26"/>
        <v>1</v>
      </c>
    </row>
    <row r="239" spans="1:26" ht="15.75" hidden="1" customHeight="1">
      <c r="A239" s="54" t="s">
        <v>999</v>
      </c>
      <c r="B239" s="55">
        <v>7109</v>
      </c>
      <c r="C239" s="56" t="s">
        <v>10</v>
      </c>
      <c r="D239" s="57" t="s">
        <v>337</v>
      </c>
      <c r="E239" s="55" t="s">
        <v>0</v>
      </c>
      <c r="F239" s="55" t="s">
        <v>1</v>
      </c>
      <c r="G239" s="58">
        <v>12.29</v>
      </c>
      <c r="H239" s="58">
        <f t="shared" si="24"/>
        <v>12.29</v>
      </c>
      <c r="I239" s="59"/>
      <c r="J239" s="60">
        <f t="shared" si="25"/>
        <v>12.29</v>
      </c>
      <c r="K239" s="43"/>
      <c r="L239" s="44"/>
      <c r="M239" s="44"/>
      <c r="N239" s="44"/>
      <c r="O239" s="44"/>
      <c r="P239" s="45"/>
      <c r="Q239" s="237"/>
      <c r="R239" s="311"/>
      <c r="S239" s="238"/>
      <c r="T239" s="238">
        <v>0.2</v>
      </c>
      <c r="U239" s="238">
        <v>0.2</v>
      </c>
      <c r="V239" s="238">
        <v>0.2</v>
      </c>
      <c r="W239" s="238">
        <v>0.2</v>
      </c>
      <c r="X239" s="238">
        <v>0.2</v>
      </c>
      <c r="Y239" s="238"/>
      <c r="Z239" s="241">
        <f t="shared" si="26"/>
        <v>1</v>
      </c>
    </row>
    <row r="240" spans="1:26" ht="15.75" hidden="1" customHeight="1">
      <c r="A240" s="54" t="s">
        <v>1000</v>
      </c>
      <c r="B240" s="55">
        <v>89355</v>
      </c>
      <c r="C240" s="56" t="s">
        <v>10</v>
      </c>
      <c r="D240" s="57" t="s">
        <v>338</v>
      </c>
      <c r="E240" s="55" t="s">
        <v>29</v>
      </c>
      <c r="F240" s="55" t="s">
        <v>339</v>
      </c>
      <c r="G240" s="58">
        <v>10.33</v>
      </c>
      <c r="H240" s="58">
        <f t="shared" si="24"/>
        <v>10.33</v>
      </c>
      <c r="I240" s="59"/>
      <c r="J240" s="60">
        <f t="shared" si="25"/>
        <v>249.36620000000002</v>
      </c>
      <c r="K240" s="43"/>
      <c r="L240" s="44"/>
      <c r="M240" s="44"/>
      <c r="N240" s="44"/>
      <c r="O240" s="44"/>
      <c r="P240" s="45"/>
      <c r="Q240" s="237"/>
      <c r="R240" s="311"/>
      <c r="S240" s="238"/>
      <c r="T240" s="238">
        <v>0.2</v>
      </c>
      <c r="U240" s="238">
        <v>0.2</v>
      </c>
      <c r="V240" s="238">
        <v>0.2</v>
      </c>
      <c r="W240" s="238">
        <v>0.2</v>
      </c>
      <c r="X240" s="238">
        <v>0.2</v>
      </c>
      <c r="Y240" s="238"/>
      <c r="Z240" s="241">
        <f t="shared" si="26"/>
        <v>1</v>
      </c>
    </row>
    <row r="241" spans="1:26" ht="15.75" hidden="1" customHeight="1">
      <c r="A241" s="54" t="s">
        <v>1001</v>
      </c>
      <c r="B241" s="55">
        <v>89446</v>
      </c>
      <c r="C241" s="56" t="s">
        <v>10</v>
      </c>
      <c r="D241" s="57" t="s">
        <v>340</v>
      </c>
      <c r="E241" s="55" t="s">
        <v>29</v>
      </c>
      <c r="F241" s="55" t="s">
        <v>341</v>
      </c>
      <c r="G241" s="58">
        <v>2.76</v>
      </c>
      <c r="H241" s="58">
        <f t="shared" si="24"/>
        <v>2.76</v>
      </c>
      <c r="I241" s="59"/>
      <c r="J241" s="60">
        <f t="shared" si="25"/>
        <v>414.77279999999996</v>
      </c>
      <c r="K241" s="43"/>
      <c r="L241" s="44"/>
      <c r="M241" s="44"/>
      <c r="N241" s="44"/>
      <c r="O241" s="44"/>
      <c r="P241" s="45"/>
      <c r="Q241" s="237"/>
      <c r="R241" s="311"/>
      <c r="S241" s="238"/>
      <c r="T241" s="238">
        <v>0.2</v>
      </c>
      <c r="U241" s="238">
        <v>0.2</v>
      </c>
      <c r="V241" s="238">
        <v>0.2</v>
      </c>
      <c r="W241" s="238">
        <v>0.2</v>
      </c>
      <c r="X241" s="238">
        <v>0.2</v>
      </c>
      <c r="Y241" s="238"/>
      <c r="Z241" s="241">
        <f t="shared" si="26"/>
        <v>1</v>
      </c>
    </row>
    <row r="242" spans="1:26" ht="15.75" hidden="1" customHeight="1">
      <c r="A242" s="54" t="s">
        <v>1002</v>
      </c>
      <c r="B242" s="55">
        <v>89449</v>
      </c>
      <c r="C242" s="56" t="s">
        <v>10</v>
      </c>
      <c r="D242" s="57" t="s">
        <v>342</v>
      </c>
      <c r="E242" s="55" t="s">
        <v>29</v>
      </c>
      <c r="F242" s="55" t="s">
        <v>343</v>
      </c>
      <c r="G242" s="58">
        <v>9.8000000000000007</v>
      </c>
      <c r="H242" s="58">
        <f t="shared" si="24"/>
        <v>9.8000000000000007</v>
      </c>
      <c r="I242" s="59"/>
      <c r="J242" s="60">
        <f t="shared" si="25"/>
        <v>561.05000000000007</v>
      </c>
      <c r="K242" s="43"/>
      <c r="L242" s="44"/>
      <c r="M242" s="44"/>
      <c r="N242" s="44"/>
      <c r="O242" s="44"/>
      <c r="P242" s="45"/>
      <c r="Q242" s="237"/>
      <c r="R242" s="311"/>
      <c r="S242" s="238"/>
      <c r="T242" s="238">
        <v>0.2</v>
      </c>
      <c r="U242" s="238">
        <v>0.2</v>
      </c>
      <c r="V242" s="238">
        <v>0.2</v>
      </c>
      <c r="W242" s="238">
        <v>0.2</v>
      </c>
      <c r="X242" s="238">
        <v>0.2</v>
      </c>
      <c r="Y242" s="238"/>
      <c r="Z242" s="241">
        <f t="shared" si="26"/>
        <v>1</v>
      </c>
    </row>
    <row r="243" spans="1:26" ht="15.75" hidden="1" customHeight="1">
      <c r="A243" s="54" t="s">
        <v>1003</v>
      </c>
      <c r="B243" s="55">
        <v>89450</v>
      </c>
      <c r="C243" s="56" t="s">
        <v>10</v>
      </c>
      <c r="D243" s="57" t="s">
        <v>344</v>
      </c>
      <c r="E243" s="55" t="s">
        <v>29</v>
      </c>
      <c r="F243" s="55" t="s">
        <v>345</v>
      </c>
      <c r="G243" s="58">
        <v>14.97</v>
      </c>
      <c r="H243" s="58">
        <f t="shared" si="24"/>
        <v>14.97</v>
      </c>
      <c r="I243" s="59"/>
      <c r="J243" s="60">
        <f t="shared" si="25"/>
        <v>292.36410000000001</v>
      </c>
      <c r="K243" s="43"/>
      <c r="L243" s="44"/>
      <c r="M243" s="44"/>
      <c r="N243" s="44"/>
      <c r="O243" s="44"/>
      <c r="P243" s="45"/>
      <c r="Q243" s="237"/>
      <c r="R243" s="311"/>
      <c r="S243" s="238"/>
      <c r="T243" s="238">
        <v>0.2</v>
      </c>
      <c r="U243" s="238">
        <v>0.2</v>
      </c>
      <c r="V243" s="238">
        <v>0.2</v>
      </c>
      <c r="W243" s="238">
        <v>0.2</v>
      </c>
      <c r="X243" s="238">
        <v>0.2</v>
      </c>
      <c r="Y243" s="238"/>
      <c r="Z243" s="241">
        <f t="shared" si="26"/>
        <v>1</v>
      </c>
    </row>
    <row r="244" spans="1:26" ht="15.75" hidden="1" customHeight="1">
      <c r="A244" s="54" t="s">
        <v>1004</v>
      </c>
      <c r="B244" s="55">
        <v>89451</v>
      </c>
      <c r="C244" s="56" t="s">
        <v>10</v>
      </c>
      <c r="D244" s="57" t="s">
        <v>346</v>
      </c>
      <c r="E244" s="55" t="s">
        <v>29</v>
      </c>
      <c r="F244" s="55" t="s">
        <v>347</v>
      </c>
      <c r="G244" s="58">
        <v>20.85</v>
      </c>
      <c r="H244" s="58">
        <f t="shared" si="24"/>
        <v>20.85</v>
      </c>
      <c r="I244" s="59"/>
      <c r="J244" s="60">
        <f t="shared" si="25"/>
        <v>3666.4725000000003</v>
      </c>
      <c r="K244" s="43"/>
      <c r="L244" s="44"/>
      <c r="M244" s="44"/>
      <c r="N244" s="44"/>
      <c r="O244" s="44"/>
      <c r="P244" s="45"/>
      <c r="Q244" s="237"/>
      <c r="R244" s="311"/>
      <c r="S244" s="238"/>
      <c r="T244" s="238">
        <v>0.2</v>
      </c>
      <c r="U244" s="238">
        <v>0.2</v>
      </c>
      <c r="V244" s="238">
        <v>0.2</v>
      </c>
      <c r="W244" s="238">
        <v>0.2</v>
      </c>
      <c r="X244" s="238">
        <v>0.2</v>
      </c>
      <c r="Y244" s="238"/>
      <c r="Z244" s="241">
        <f t="shared" si="26"/>
        <v>1</v>
      </c>
    </row>
    <row r="245" spans="1:26" ht="15.75" hidden="1" customHeight="1">
      <c r="A245" s="323"/>
      <c r="B245" s="324"/>
      <c r="C245" s="325"/>
      <c r="D245" s="53" t="s">
        <v>348</v>
      </c>
      <c r="E245" s="326"/>
      <c r="F245" s="324"/>
      <c r="G245" s="324"/>
      <c r="H245" s="324"/>
      <c r="I245" s="324"/>
      <c r="J245" s="327"/>
      <c r="K245" s="43"/>
      <c r="L245" s="44"/>
      <c r="M245" s="44"/>
      <c r="N245" s="44"/>
      <c r="O245" s="44"/>
      <c r="P245" s="45"/>
      <c r="Q245" s="237"/>
      <c r="R245" s="311"/>
      <c r="S245" s="238"/>
      <c r="T245" s="238">
        <v>0.2</v>
      </c>
      <c r="U245" s="238">
        <v>0.2</v>
      </c>
      <c r="V245" s="238">
        <v>0.2</v>
      </c>
      <c r="W245" s="238">
        <v>0.2</v>
      </c>
      <c r="X245" s="238">
        <v>0.2</v>
      </c>
      <c r="Y245" s="238"/>
      <c r="Z245" s="241">
        <f t="shared" si="26"/>
        <v>1</v>
      </c>
    </row>
    <row r="246" spans="1:26" ht="15.75" hidden="1" customHeight="1">
      <c r="A246" s="54" t="s">
        <v>1005</v>
      </c>
      <c r="B246" s="70"/>
      <c r="C246" s="56" t="s">
        <v>143</v>
      </c>
      <c r="D246" s="57" t="s">
        <v>349</v>
      </c>
      <c r="E246" s="55" t="s">
        <v>0</v>
      </c>
      <c r="F246" s="55" t="s">
        <v>1</v>
      </c>
      <c r="G246" s="58">
        <v>14.9</v>
      </c>
      <c r="H246" s="58">
        <f t="shared" ref="H246:H252" si="27">G246*$F$6+G246</f>
        <v>14.9</v>
      </c>
      <c r="I246" s="59"/>
      <c r="J246" s="60">
        <f t="shared" si="25"/>
        <v>14.9</v>
      </c>
      <c r="K246" s="43"/>
      <c r="L246" s="44"/>
      <c r="M246" s="44"/>
      <c r="N246" s="44"/>
      <c r="O246" s="44"/>
      <c r="P246" s="45"/>
      <c r="Q246" s="237"/>
      <c r="R246" s="311"/>
      <c r="S246" s="238"/>
      <c r="T246" s="238">
        <v>0.2</v>
      </c>
      <c r="U246" s="238">
        <v>0.2</v>
      </c>
      <c r="V246" s="238">
        <v>0.2</v>
      </c>
      <c r="W246" s="238">
        <v>0.2</v>
      </c>
      <c r="X246" s="238">
        <v>0.2</v>
      </c>
      <c r="Y246" s="238"/>
      <c r="Z246" s="241">
        <f t="shared" si="26"/>
        <v>1</v>
      </c>
    </row>
    <row r="247" spans="1:26" ht="15.75" hidden="1" customHeight="1">
      <c r="A247" s="54" t="s">
        <v>1006</v>
      </c>
      <c r="B247" s="55" t="s">
        <v>350</v>
      </c>
      <c r="C247" s="56" t="s">
        <v>10</v>
      </c>
      <c r="D247" s="57" t="s">
        <v>351</v>
      </c>
      <c r="E247" s="55" t="s">
        <v>0</v>
      </c>
      <c r="F247" s="55" t="s">
        <v>142</v>
      </c>
      <c r="G247" s="58">
        <v>109.34</v>
      </c>
      <c r="H247" s="58">
        <f t="shared" si="27"/>
        <v>109.34</v>
      </c>
      <c r="I247" s="59"/>
      <c r="J247" s="60">
        <f t="shared" si="25"/>
        <v>546.70000000000005</v>
      </c>
      <c r="K247" s="43"/>
      <c r="L247" s="44"/>
      <c r="M247" s="44"/>
      <c r="N247" s="44"/>
      <c r="O247" s="44"/>
      <c r="P247" s="45"/>
      <c r="Q247" s="237"/>
      <c r="R247" s="311"/>
      <c r="S247" s="238"/>
      <c r="T247" s="238">
        <v>0.2</v>
      </c>
      <c r="U247" s="238">
        <v>0.2</v>
      </c>
      <c r="V247" s="238">
        <v>0.2</v>
      </c>
      <c r="W247" s="238">
        <v>0.2</v>
      </c>
      <c r="X247" s="238">
        <v>0.2</v>
      </c>
      <c r="Y247" s="238"/>
      <c r="Z247" s="241">
        <f t="shared" si="26"/>
        <v>1</v>
      </c>
    </row>
    <row r="248" spans="1:26" ht="15.75" hidden="1" customHeight="1">
      <c r="A248" s="54" t="s">
        <v>1007</v>
      </c>
      <c r="B248" s="55" t="s">
        <v>352</v>
      </c>
      <c r="C248" s="56" t="s">
        <v>10</v>
      </c>
      <c r="D248" s="57" t="s">
        <v>353</v>
      </c>
      <c r="E248" s="55" t="s">
        <v>0</v>
      </c>
      <c r="F248" s="55" t="s">
        <v>13</v>
      </c>
      <c r="G248" s="58">
        <v>209.97</v>
      </c>
      <c r="H248" s="58">
        <f t="shared" si="27"/>
        <v>209.97</v>
      </c>
      <c r="I248" s="59"/>
      <c r="J248" s="60">
        <f t="shared" si="25"/>
        <v>1259.82</v>
      </c>
      <c r="K248" s="43"/>
      <c r="L248" s="44"/>
      <c r="M248" s="44"/>
      <c r="N248" s="44"/>
      <c r="O248" s="44"/>
      <c r="P248" s="45"/>
      <c r="Q248" s="237"/>
      <c r="R248" s="311"/>
      <c r="S248" s="238"/>
      <c r="T248" s="238">
        <v>0.2</v>
      </c>
      <c r="U248" s="238">
        <v>0.2</v>
      </c>
      <c r="V248" s="238">
        <v>0.2</v>
      </c>
      <c r="W248" s="238">
        <v>0.2</v>
      </c>
      <c r="X248" s="238">
        <v>0.2</v>
      </c>
      <c r="Y248" s="238"/>
      <c r="Z248" s="241">
        <f t="shared" si="26"/>
        <v>1</v>
      </c>
    </row>
    <row r="249" spans="1:26" ht="15.75" hidden="1" customHeight="1">
      <c r="A249" s="54" t="s">
        <v>1008</v>
      </c>
      <c r="B249" s="55" t="s">
        <v>354</v>
      </c>
      <c r="C249" s="56" t="s">
        <v>10</v>
      </c>
      <c r="D249" s="57" t="s">
        <v>355</v>
      </c>
      <c r="E249" s="55" t="s">
        <v>0</v>
      </c>
      <c r="F249" s="55" t="s">
        <v>1</v>
      </c>
      <c r="G249" s="58">
        <v>84.55</v>
      </c>
      <c r="H249" s="58">
        <f t="shared" si="27"/>
        <v>84.55</v>
      </c>
      <c r="I249" s="59"/>
      <c r="J249" s="60">
        <f t="shared" si="25"/>
        <v>84.55</v>
      </c>
      <c r="K249" s="43"/>
      <c r="L249" s="44"/>
      <c r="M249" s="44"/>
      <c r="N249" s="44"/>
      <c r="O249" s="44"/>
      <c r="P249" s="45"/>
      <c r="Q249" s="237"/>
      <c r="R249" s="311"/>
      <c r="S249" s="238"/>
      <c r="T249" s="238">
        <v>0.2</v>
      </c>
      <c r="U249" s="238">
        <v>0.2</v>
      </c>
      <c r="V249" s="238">
        <v>0.2</v>
      </c>
      <c r="W249" s="238">
        <v>0.2</v>
      </c>
      <c r="X249" s="238">
        <v>0.2</v>
      </c>
      <c r="Y249" s="238"/>
      <c r="Z249" s="241">
        <f t="shared" si="26"/>
        <v>1</v>
      </c>
    </row>
    <row r="250" spans="1:26" ht="15.75" hidden="1" customHeight="1">
      <c r="A250" s="54" t="s">
        <v>1009</v>
      </c>
      <c r="B250" s="55" t="s">
        <v>356</v>
      </c>
      <c r="C250" s="56" t="s">
        <v>10</v>
      </c>
      <c r="D250" s="57" t="s">
        <v>357</v>
      </c>
      <c r="E250" s="55" t="s">
        <v>0</v>
      </c>
      <c r="F250" s="55" t="s">
        <v>304</v>
      </c>
      <c r="G250" s="58">
        <v>124.66</v>
      </c>
      <c r="H250" s="58">
        <f t="shared" si="27"/>
        <v>124.66</v>
      </c>
      <c r="I250" s="59"/>
      <c r="J250" s="60">
        <f t="shared" si="25"/>
        <v>249.32</v>
      </c>
      <c r="K250" s="43"/>
      <c r="L250" s="44"/>
      <c r="M250" s="44"/>
      <c r="N250" s="44"/>
      <c r="O250" s="44"/>
      <c r="P250" s="45"/>
      <c r="Q250" s="237"/>
      <c r="R250" s="311"/>
      <c r="S250" s="238"/>
      <c r="T250" s="238">
        <v>0.2</v>
      </c>
      <c r="U250" s="238">
        <v>0.2</v>
      </c>
      <c r="V250" s="238">
        <v>0.2</v>
      </c>
      <c r="W250" s="238">
        <v>0.2</v>
      </c>
      <c r="X250" s="238">
        <v>0.2</v>
      </c>
      <c r="Y250" s="238"/>
      <c r="Z250" s="241">
        <f t="shared" si="26"/>
        <v>1</v>
      </c>
    </row>
    <row r="251" spans="1:26" ht="15.75" hidden="1" customHeight="1">
      <c r="A251" s="54" t="s">
        <v>1010</v>
      </c>
      <c r="B251" s="55" t="s">
        <v>354</v>
      </c>
      <c r="C251" s="56" t="s">
        <v>10</v>
      </c>
      <c r="D251" s="57" t="s">
        <v>358</v>
      </c>
      <c r="E251" s="55" t="s">
        <v>0</v>
      </c>
      <c r="F251" s="55" t="s">
        <v>359</v>
      </c>
      <c r="G251" s="58">
        <v>84.55</v>
      </c>
      <c r="H251" s="58">
        <f t="shared" si="27"/>
        <v>84.55</v>
      </c>
      <c r="I251" s="59"/>
      <c r="J251" s="60">
        <f t="shared" si="25"/>
        <v>1606.45</v>
      </c>
      <c r="K251" s="43"/>
      <c r="L251" s="44"/>
      <c r="M251" s="44"/>
      <c r="N251" s="44"/>
      <c r="O251" s="44"/>
      <c r="P251" s="45"/>
      <c r="Q251" s="237"/>
      <c r="R251" s="311"/>
      <c r="S251" s="238"/>
      <c r="T251" s="238">
        <v>0.2</v>
      </c>
      <c r="U251" s="238">
        <v>0.2</v>
      </c>
      <c r="V251" s="238">
        <v>0.2</v>
      </c>
      <c r="W251" s="238">
        <v>0.2</v>
      </c>
      <c r="X251" s="238">
        <v>0.2</v>
      </c>
      <c r="Y251" s="238"/>
      <c r="Z251" s="241">
        <f t="shared" si="26"/>
        <v>1</v>
      </c>
    </row>
    <row r="252" spans="1:26" ht="15.75" hidden="1" customHeight="1">
      <c r="A252" s="54" t="s">
        <v>1011</v>
      </c>
      <c r="B252" s="55">
        <v>89985</v>
      </c>
      <c r="C252" s="56" t="s">
        <v>10</v>
      </c>
      <c r="D252" s="57" t="s">
        <v>360</v>
      </c>
      <c r="E252" s="55" t="s">
        <v>0</v>
      </c>
      <c r="F252" s="55" t="s">
        <v>301</v>
      </c>
      <c r="G252" s="58">
        <v>59.68</v>
      </c>
      <c r="H252" s="58">
        <f t="shared" si="27"/>
        <v>59.68</v>
      </c>
      <c r="I252" s="59"/>
      <c r="J252" s="60">
        <f t="shared" si="25"/>
        <v>596.79999999999995</v>
      </c>
      <c r="K252" s="43"/>
      <c r="L252" s="44"/>
      <c r="M252" s="44"/>
      <c r="N252" s="44"/>
      <c r="O252" s="44"/>
      <c r="P252" s="45"/>
      <c r="Q252" s="237"/>
      <c r="R252" s="311"/>
      <c r="S252" s="238"/>
      <c r="T252" s="238">
        <v>0.2</v>
      </c>
      <c r="U252" s="238">
        <v>0.2</v>
      </c>
      <c r="V252" s="238">
        <v>0.2</v>
      </c>
      <c r="W252" s="238">
        <v>0.2</v>
      </c>
      <c r="X252" s="238">
        <v>0.2</v>
      </c>
      <c r="Y252" s="238"/>
      <c r="Z252" s="241">
        <f t="shared" si="26"/>
        <v>1</v>
      </c>
    </row>
    <row r="253" spans="1:26" ht="15.75" hidden="1" customHeight="1">
      <c r="A253" s="328" t="s">
        <v>34</v>
      </c>
      <c r="B253" s="329"/>
      <c r="C253" s="329"/>
      <c r="D253" s="329"/>
      <c r="E253" s="329"/>
      <c r="F253" s="329"/>
      <c r="G253" s="329"/>
      <c r="H253" s="61">
        <f>J253/$J$6</f>
        <v>1.481567903883502E-2</v>
      </c>
      <c r="I253" s="62"/>
      <c r="J253" s="63">
        <f>SUM(J199:J252)</f>
        <v>17123.775599999997</v>
      </c>
      <c r="K253" s="43"/>
      <c r="L253" s="44"/>
      <c r="M253" s="44"/>
      <c r="N253" s="44"/>
      <c r="O253" s="44"/>
      <c r="P253" s="45"/>
      <c r="Q253" s="237"/>
      <c r="R253" s="311"/>
      <c r="S253" s="238"/>
      <c r="T253" s="238">
        <v>0.2</v>
      </c>
      <c r="U253" s="238">
        <v>0.2</v>
      </c>
      <c r="V253" s="238">
        <v>0.2</v>
      </c>
      <c r="W253" s="238">
        <v>0.2</v>
      </c>
      <c r="X253" s="238">
        <v>0.2</v>
      </c>
      <c r="Y253" s="238"/>
      <c r="Z253" s="241">
        <f t="shared" si="26"/>
        <v>1</v>
      </c>
    </row>
    <row r="254" spans="1:26" ht="21.75" customHeight="1" thickBot="1">
      <c r="A254" s="64">
        <v>13</v>
      </c>
      <c r="B254" s="330"/>
      <c r="C254" s="331"/>
      <c r="D254" s="65" t="s">
        <v>361</v>
      </c>
      <c r="E254" s="330"/>
      <c r="F254" s="332"/>
      <c r="G254" s="332"/>
      <c r="H254" s="331"/>
      <c r="I254" s="250">
        <f>J254/J6</f>
        <v>1.055973082351311E-2</v>
      </c>
      <c r="J254" s="63">
        <f>'Orçamento - Proinfância - FNDE'!I248</f>
        <v>12204.80415</v>
      </c>
      <c r="K254" s="43"/>
      <c r="L254" s="44"/>
      <c r="M254" s="50">
        <v>0.5</v>
      </c>
      <c r="N254" s="50">
        <v>0.5</v>
      </c>
      <c r="O254" s="44"/>
      <c r="P254" s="45"/>
      <c r="Q254" s="237"/>
      <c r="R254" s="311"/>
      <c r="S254" s="238"/>
      <c r="T254" s="238">
        <v>0.2</v>
      </c>
      <c r="U254" s="238">
        <v>0.2</v>
      </c>
      <c r="V254" s="238">
        <v>0.2</v>
      </c>
      <c r="W254" s="238">
        <v>0.2</v>
      </c>
      <c r="X254" s="238">
        <v>0.2</v>
      </c>
      <c r="Y254" s="238"/>
      <c r="Z254" s="241">
        <f t="shared" si="26"/>
        <v>1</v>
      </c>
    </row>
    <row r="255" spans="1:26" ht="15.75" hidden="1" customHeight="1">
      <c r="A255" s="323"/>
      <c r="B255" s="324"/>
      <c r="C255" s="325"/>
      <c r="D255" s="53" t="s">
        <v>362</v>
      </c>
      <c r="E255" s="326"/>
      <c r="F255" s="324"/>
      <c r="G255" s="324"/>
      <c r="H255" s="324"/>
      <c r="I255" s="324"/>
      <c r="J255" s="327"/>
      <c r="K255" s="43"/>
      <c r="L255" s="44"/>
      <c r="M255" s="44"/>
      <c r="N255" s="44"/>
      <c r="O255" s="44"/>
      <c r="P255" s="45"/>
      <c r="Q255" s="237"/>
      <c r="R255" s="311"/>
      <c r="S255" s="238"/>
      <c r="T255" s="238">
        <v>0.2</v>
      </c>
      <c r="U255" s="238">
        <v>0.2</v>
      </c>
      <c r="V255" s="238">
        <v>0.2</v>
      </c>
      <c r="W255" s="238">
        <v>0.2</v>
      </c>
      <c r="X255" s="238">
        <v>0.2</v>
      </c>
      <c r="Y255" s="238"/>
      <c r="Z255" s="241">
        <f t="shared" si="26"/>
        <v>1</v>
      </c>
    </row>
    <row r="256" spans="1:26" ht="15.75" hidden="1" customHeight="1">
      <c r="A256" s="54" t="s">
        <v>1012</v>
      </c>
      <c r="B256" s="55">
        <v>89849</v>
      </c>
      <c r="C256" s="56" t="s">
        <v>10</v>
      </c>
      <c r="D256" s="57" t="s">
        <v>363</v>
      </c>
      <c r="E256" s="55" t="s">
        <v>29</v>
      </c>
      <c r="F256" s="55" t="s">
        <v>364</v>
      </c>
      <c r="G256" s="73">
        <v>28.24</v>
      </c>
      <c r="H256" s="58">
        <f>G256*$F$6+G256</f>
        <v>28.24</v>
      </c>
      <c r="I256" s="59"/>
      <c r="J256" s="60">
        <f>F256*H256</f>
        <v>6675.3711999999996</v>
      </c>
      <c r="K256" s="43"/>
      <c r="L256" s="44"/>
      <c r="M256" s="44"/>
      <c r="N256" s="44"/>
      <c r="O256" s="44"/>
      <c r="P256" s="45"/>
      <c r="Q256" s="237"/>
      <c r="R256" s="311"/>
      <c r="S256" s="238"/>
      <c r="T256" s="238">
        <v>0.2</v>
      </c>
      <c r="U256" s="238">
        <v>0.2</v>
      </c>
      <c r="V256" s="238">
        <v>0.2</v>
      </c>
      <c r="W256" s="238">
        <v>0.2</v>
      </c>
      <c r="X256" s="238">
        <v>0.2</v>
      </c>
      <c r="Y256" s="238"/>
      <c r="Z256" s="241">
        <f t="shared" si="26"/>
        <v>1</v>
      </c>
    </row>
    <row r="257" spans="1:26" ht="15.75" hidden="1" customHeight="1">
      <c r="A257" s="54" t="s">
        <v>1013</v>
      </c>
      <c r="B257" s="55">
        <v>89746</v>
      </c>
      <c r="C257" s="56" t="s">
        <v>10</v>
      </c>
      <c r="D257" s="57" t="s">
        <v>365</v>
      </c>
      <c r="E257" s="55" t="s">
        <v>0</v>
      </c>
      <c r="F257" s="55" t="s">
        <v>295</v>
      </c>
      <c r="G257" s="73">
        <v>12.13</v>
      </c>
      <c r="H257" s="58">
        <f>G257*$F$6+G257</f>
        <v>12.13</v>
      </c>
      <c r="I257" s="59"/>
      <c r="J257" s="60">
        <f>F257*H257</f>
        <v>169.82000000000002</v>
      </c>
      <c r="K257" s="43"/>
      <c r="L257" s="44"/>
      <c r="M257" s="44"/>
      <c r="N257" s="44"/>
      <c r="O257" s="44"/>
      <c r="P257" s="45"/>
      <c r="Q257" s="237"/>
      <c r="R257" s="311"/>
      <c r="S257" s="238"/>
      <c r="T257" s="238">
        <v>0.2</v>
      </c>
      <c r="U257" s="238">
        <v>0.2</v>
      </c>
      <c r="V257" s="238">
        <v>0.2</v>
      </c>
      <c r="W257" s="238">
        <v>0.2</v>
      </c>
      <c r="X257" s="238">
        <v>0.2</v>
      </c>
      <c r="Y257" s="238"/>
      <c r="Z257" s="241">
        <f t="shared" si="26"/>
        <v>1</v>
      </c>
    </row>
    <row r="258" spans="1:26" ht="15.75" hidden="1" customHeight="1">
      <c r="A258" s="54" t="s">
        <v>1014</v>
      </c>
      <c r="B258" s="55">
        <v>89744</v>
      </c>
      <c r="C258" s="56" t="s">
        <v>10</v>
      </c>
      <c r="D258" s="57" t="s">
        <v>366</v>
      </c>
      <c r="E258" s="55" t="s">
        <v>0</v>
      </c>
      <c r="F258" s="55" t="s">
        <v>367</v>
      </c>
      <c r="G258" s="73">
        <v>12.41</v>
      </c>
      <c r="H258" s="58">
        <f>G258*$F$6+G258</f>
        <v>12.41</v>
      </c>
      <c r="I258" s="59"/>
      <c r="J258" s="60">
        <f>F258*H258</f>
        <v>446.76</v>
      </c>
      <c r="K258" s="43"/>
      <c r="L258" s="44"/>
      <c r="M258" s="44"/>
      <c r="N258" s="44"/>
      <c r="O258" s="44"/>
      <c r="P258" s="45"/>
      <c r="Q258" s="237"/>
      <c r="R258" s="311"/>
      <c r="S258" s="238"/>
      <c r="T258" s="238">
        <v>0.2</v>
      </c>
      <c r="U258" s="238">
        <v>0.2</v>
      </c>
      <c r="V258" s="238">
        <v>0.2</v>
      </c>
      <c r="W258" s="238">
        <v>0.2</v>
      </c>
      <c r="X258" s="238">
        <v>0.2</v>
      </c>
      <c r="Y258" s="238"/>
      <c r="Z258" s="241">
        <f t="shared" si="26"/>
        <v>1</v>
      </c>
    </row>
    <row r="259" spans="1:26" ht="15.75" hidden="1" customHeight="1">
      <c r="A259" s="323"/>
      <c r="B259" s="324"/>
      <c r="C259" s="325"/>
      <c r="D259" s="53" t="s">
        <v>368</v>
      </c>
      <c r="E259" s="326"/>
      <c r="F259" s="324"/>
      <c r="G259" s="324"/>
      <c r="H259" s="324"/>
      <c r="I259" s="324"/>
      <c r="J259" s="327"/>
      <c r="K259" s="43"/>
      <c r="L259" s="44"/>
      <c r="M259" s="44"/>
      <c r="N259" s="44"/>
      <c r="O259" s="44"/>
      <c r="P259" s="45"/>
      <c r="Q259" s="237"/>
      <c r="R259" s="311"/>
      <c r="S259" s="238"/>
      <c r="T259" s="238">
        <v>0.2</v>
      </c>
      <c r="U259" s="238">
        <v>0.2</v>
      </c>
      <c r="V259" s="238">
        <v>0.2</v>
      </c>
      <c r="W259" s="238">
        <v>0.2</v>
      </c>
      <c r="X259" s="238">
        <v>0.2</v>
      </c>
      <c r="Y259" s="238"/>
      <c r="Z259" s="241">
        <f t="shared" si="26"/>
        <v>1</v>
      </c>
    </row>
    <row r="260" spans="1:26" ht="15.75" hidden="1" customHeight="1">
      <c r="A260" s="54" t="s">
        <v>1015</v>
      </c>
      <c r="B260" s="55">
        <v>11708</v>
      </c>
      <c r="C260" s="56" t="s">
        <v>10</v>
      </c>
      <c r="D260" s="57" t="s">
        <v>369</v>
      </c>
      <c r="E260" s="55" t="s">
        <v>0</v>
      </c>
      <c r="F260" s="55" t="s">
        <v>81</v>
      </c>
      <c r="G260" s="73">
        <v>31.35</v>
      </c>
      <c r="H260" s="58">
        <f>G260*$F$6+G260</f>
        <v>31.35</v>
      </c>
      <c r="I260" s="59"/>
      <c r="J260" s="60">
        <f>F260*H260</f>
        <v>376.20000000000005</v>
      </c>
      <c r="K260" s="43"/>
      <c r="L260" s="44"/>
      <c r="M260" s="44"/>
      <c r="N260" s="44"/>
      <c r="O260" s="44"/>
      <c r="P260" s="45"/>
      <c r="Q260" s="237"/>
      <c r="R260" s="311"/>
      <c r="S260" s="238"/>
      <c r="T260" s="238">
        <v>0.2</v>
      </c>
      <c r="U260" s="238">
        <v>0.2</v>
      </c>
      <c r="V260" s="238">
        <v>0.2</v>
      </c>
      <c r="W260" s="238">
        <v>0.2</v>
      </c>
      <c r="X260" s="238">
        <v>0.2</v>
      </c>
      <c r="Y260" s="238"/>
      <c r="Z260" s="241">
        <f t="shared" si="26"/>
        <v>1</v>
      </c>
    </row>
    <row r="261" spans="1:26" ht="15.75" hidden="1" customHeight="1">
      <c r="A261" s="54" t="s">
        <v>1016</v>
      </c>
      <c r="B261" s="55">
        <v>72285</v>
      </c>
      <c r="C261" s="56" t="s">
        <v>10</v>
      </c>
      <c r="D261" s="57" t="s">
        <v>370</v>
      </c>
      <c r="E261" s="55" t="s">
        <v>0</v>
      </c>
      <c r="F261" s="55" t="s">
        <v>328</v>
      </c>
      <c r="G261" s="73">
        <v>134.22999999999999</v>
      </c>
      <c r="H261" s="58">
        <f>G261*$F$6+G261</f>
        <v>134.22999999999999</v>
      </c>
      <c r="I261" s="59"/>
      <c r="J261" s="60">
        <f>F261*H261</f>
        <v>1208.07</v>
      </c>
      <c r="K261" s="43"/>
      <c r="L261" s="44"/>
      <c r="M261" s="44"/>
      <c r="N261" s="44"/>
      <c r="O261" s="44"/>
      <c r="P261" s="45"/>
      <c r="Q261" s="237"/>
      <c r="R261" s="311"/>
      <c r="S261" s="238"/>
      <c r="T261" s="238">
        <v>0.2</v>
      </c>
      <c r="U261" s="238">
        <v>0.2</v>
      </c>
      <c r="V261" s="238">
        <v>0.2</v>
      </c>
      <c r="W261" s="238">
        <v>0.2</v>
      </c>
      <c r="X261" s="238">
        <v>0.2</v>
      </c>
      <c r="Y261" s="238"/>
      <c r="Z261" s="241">
        <f t="shared" si="26"/>
        <v>1</v>
      </c>
    </row>
    <row r="262" spans="1:26" ht="15.75" hidden="1" customHeight="1">
      <c r="A262" s="328" t="s">
        <v>34</v>
      </c>
      <c r="B262" s="329"/>
      <c r="C262" s="329"/>
      <c r="D262" s="329"/>
      <c r="E262" s="329"/>
      <c r="F262" s="329"/>
      <c r="G262" s="329"/>
      <c r="H262" s="61">
        <f>J262/$J$6</f>
        <v>7.6798042352822617E-3</v>
      </c>
      <c r="I262" s="62"/>
      <c r="J262" s="63">
        <f>SUM(J255:J261)</f>
        <v>8876.2212</v>
      </c>
      <c r="K262" s="43"/>
      <c r="L262" s="44"/>
      <c r="M262" s="44"/>
      <c r="N262" s="44"/>
      <c r="O262" s="44"/>
      <c r="P262" s="45"/>
      <c r="Q262" s="237"/>
      <c r="R262" s="311"/>
      <c r="S262" s="238"/>
      <c r="T262" s="238">
        <v>0.2</v>
      </c>
      <c r="U262" s="238">
        <v>0.2</v>
      </c>
      <c r="V262" s="238">
        <v>0.2</v>
      </c>
      <c r="W262" s="238">
        <v>0.2</v>
      </c>
      <c r="X262" s="238">
        <v>0.2</v>
      </c>
      <c r="Y262" s="238"/>
      <c r="Z262" s="241">
        <f t="shared" si="26"/>
        <v>1</v>
      </c>
    </row>
    <row r="263" spans="1:26" ht="21.75" customHeight="1" thickBot="1">
      <c r="A263" s="64">
        <v>14</v>
      </c>
      <c r="B263" s="330"/>
      <c r="C263" s="331"/>
      <c r="D263" s="65" t="s">
        <v>371</v>
      </c>
      <c r="E263" s="330"/>
      <c r="F263" s="332"/>
      <c r="G263" s="332"/>
      <c r="H263" s="331"/>
      <c r="I263" s="250">
        <f>J263/J6</f>
        <v>1.3186416986729127E-2</v>
      </c>
      <c r="J263" s="63">
        <f>'Orçamento - Proinfância - FNDE'!I257</f>
        <v>15240.695</v>
      </c>
      <c r="K263" s="43"/>
      <c r="L263" s="44"/>
      <c r="M263" s="72">
        <v>0.05</v>
      </c>
      <c r="N263" s="72">
        <v>0.05</v>
      </c>
      <c r="O263" s="44"/>
      <c r="P263" s="45"/>
      <c r="Q263" s="237"/>
      <c r="R263" s="311"/>
      <c r="S263" s="238"/>
      <c r="T263" s="238">
        <v>0.2</v>
      </c>
      <c r="U263" s="238">
        <v>0.2</v>
      </c>
      <c r="V263" s="238">
        <v>0.2</v>
      </c>
      <c r="W263" s="238">
        <v>0.2</v>
      </c>
      <c r="X263" s="238">
        <v>0.2</v>
      </c>
      <c r="Y263" s="238"/>
      <c r="Z263" s="241">
        <f t="shared" si="26"/>
        <v>1</v>
      </c>
    </row>
    <row r="264" spans="1:26" ht="15.75" hidden="1" customHeight="1">
      <c r="A264" s="54" t="s">
        <v>1017</v>
      </c>
      <c r="B264" s="55">
        <v>89707</v>
      </c>
      <c r="C264" s="56" t="s">
        <v>10</v>
      </c>
      <c r="D264" s="57" t="s">
        <v>372</v>
      </c>
      <c r="E264" s="55" t="s">
        <v>0</v>
      </c>
      <c r="F264" s="55" t="s">
        <v>325</v>
      </c>
      <c r="G264" s="58">
        <v>17.23</v>
      </c>
      <c r="H264" s="58">
        <f t="shared" ref="H264:H296" si="28">G264*$F$6+G264</f>
        <v>17.23</v>
      </c>
      <c r="I264" s="59"/>
      <c r="J264" s="60">
        <f t="shared" ref="J264:J296" si="29">F264*H264</f>
        <v>275.68</v>
      </c>
      <c r="K264" s="43"/>
      <c r="L264" s="44"/>
      <c r="M264" s="44"/>
      <c r="N264" s="44"/>
      <c r="O264" s="44"/>
      <c r="P264" s="45"/>
      <c r="Q264" s="237"/>
      <c r="R264" s="311"/>
      <c r="S264" s="238"/>
      <c r="T264" s="238"/>
      <c r="U264" s="238"/>
      <c r="V264" s="238"/>
      <c r="W264" s="238"/>
      <c r="X264" s="238"/>
      <c r="Y264" s="238"/>
      <c r="Z264" s="241">
        <f t="shared" si="26"/>
        <v>0</v>
      </c>
    </row>
    <row r="265" spans="1:26" ht="15.75" hidden="1" customHeight="1">
      <c r="A265" s="54" t="s">
        <v>1018</v>
      </c>
      <c r="B265" s="55">
        <v>89710</v>
      </c>
      <c r="C265" s="56" t="s">
        <v>10</v>
      </c>
      <c r="D265" s="57" t="s">
        <v>373</v>
      </c>
      <c r="E265" s="55" t="s">
        <v>0</v>
      </c>
      <c r="F265" s="55" t="s">
        <v>306</v>
      </c>
      <c r="G265" s="58">
        <v>6.35</v>
      </c>
      <c r="H265" s="58">
        <f t="shared" si="28"/>
        <v>6.35</v>
      </c>
      <c r="I265" s="59"/>
      <c r="J265" s="60">
        <f t="shared" si="29"/>
        <v>114.3</v>
      </c>
      <c r="K265" s="43"/>
      <c r="L265" s="44"/>
      <c r="M265" s="44"/>
      <c r="N265" s="44"/>
      <c r="O265" s="44"/>
      <c r="P265" s="45"/>
      <c r="Q265" s="237"/>
      <c r="R265" s="311"/>
      <c r="S265" s="238"/>
      <c r="T265" s="238"/>
      <c r="U265" s="238"/>
      <c r="V265" s="238"/>
      <c r="W265" s="238"/>
      <c r="X265" s="238"/>
      <c r="Y265" s="238"/>
      <c r="Z265" s="241">
        <f t="shared" ref="Z265:Z328" si="30">S265+T265+U265+V265+W265+X265+Y265</f>
        <v>0</v>
      </c>
    </row>
    <row r="266" spans="1:26" ht="15.75" hidden="1" customHeight="1">
      <c r="A266" s="54" t="s">
        <v>1019</v>
      </c>
      <c r="B266" s="70"/>
      <c r="C266" s="56" t="s">
        <v>143</v>
      </c>
      <c r="D266" s="57" t="s">
        <v>374</v>
      </c>
      <c r="E266" s="55" t="s">
        <v>0</v>
      </c>
      <c r="F266" s="55" t="s">
        <v>297</v>
      </c>
      <c r="G266" s="58">
        <v>5.8</v>
      </c>
      <c r="H266" s="58">
        <f t="shared" si="28"/>
        <v>5.8</v>
      </c>
      <c r="I266" s="59"/>
      <c r="J266" s="60">
        <f t="shared" si="29"/>
        <v>133.4</v>
      </c>
      <c r="K266" s="43"/>
      <c r="L266" s="44"/>
      <c r="M266" s="44"/>
      <c r="N266" s="44"/>
      <c r="O266" s="44"/>
      <c r="P266" s="45"/>
      <c r="Q266" s="237"/>
      <c r="R266" s="311"/>
      <c r="S266" s="238"/>
      <c r="T266" s="238"/>
      <c r="U266" s="238"/>
      <c r="V266" s="238"/>
      <c r="W266" s="238"/>
      <c r="X266" s="238"/>
      <c r="Y266" s="238"/>
      <c r="Z266" s="241">
        <f t="shared" si="30"/>
        <v>0</v>
      </c>
    </row>
    <row r="267" spans="1:26" ht="15.75" hidden="1" customHeight="1">
      <c r="A267" s="54" t="s">
        <v>1020</v>
      </c>
      <c r="B267" s="55">
        <v>89714</v>
      </c>
      <c r="C267" s="56" t="s">
        <v>10</v>
      </c>
      <c r="D267" s="57" t="s">
        <v>375</v>
      </c>
      <c r="E267" s="55" t="s">
        <v>29</v>
      </c>
      <c r="F267" s="55" t="s">
        <v>376</v>
      </c>
      <c r="G267" s="58">
        <v>30.43</v>
      </c>
      <c r="H267" s="58">
        <f t="shared" si="28"/>
        <v>30.43</v>
      </c>
      <c r="I267" s="59"/>
      <c r="J267" s="60">
        <f t="shared" si="29"/>
        <v>4361.5319</v>
      </c>
      <c r="K267" s="43"/>
      <c r="L267" s="44"/>
      <c r="M267" s="44"/>
      <c r="N267" s="44"/>
      <c r="O267" s="44"/>
      <c r="P267" s="45"/>
      <c r="Q267" s="237"/>
      <c r="R267" s="311"/>
      <c r="S267" s="238"/>
      <c r="T267" s="238"/>
      <c r="U267" s="238"/>
      <c r="V267" s="238"/>
      <c r="W267" s="238"/>
      <c r="X267" s="238"/>
      <c r="Y267" s="238"/>
      <c r="Z267" s="241">
        <f t="shared" si="30"/>
        <v>0</v>
      </c>
    </row>
    <row r="268" spans="1:26" ht="15.75" hidden="1" customHeight="1">
      <c r="A268" s="54" t="s">
        <v>1021</v>
      </c>
      <c r="B268" s="55">
        <v>89711</v>
      </c>
      <c r="C268" s="56" t="s">
        <v>10</v>
      </c>
      <c r="D268" s="57" t="s">
        <v>377</v>
      </c>
      <c r="E268" s="55" t="s">
        <v>29</v>
      </c>
      <c r="F268" s="55" t="s">
        <v>378</v>
      </c>
      <c r="G268" s="58">
        <v>10.73</v>
      </c>
      <c r="H268" s="58">
        <f t="shared" si="28"/>
        <v>10.73</v>
      </c>
      <c r="I268" s="59"/>
      <c r="J268" s="60">
        <f t="shared" si="29"/>
        <v>938.55309999999997</v>
      </c>
      <c r="K268" s="43"/>
      <c r="L268" s="44"/>
      <c r="M268" s="44"/>
      <c r="N268" s="44"/>
      <c r="O268" s="44"/>
      <c r="P268" s="45"/>
      <c r="Q268" s="237"/>
      <c r="R268" s="311"/>
      <c r="S268" s="238"/>
      <c r="T268" s="238"/>
      <c r="U268" s="238"/>
      <c r="V268" s="238"/>
      <c r="W268" s="238"/>
      <c r="X268" s="238"/>
      <c r="Y268" s="238"/>
      <c r="Z268" s="241">
        <f t="shared" si="30"/>
        <v>0</v>
      </c>
    </row>
    <row r="269" spans="1:26" ht="15.75" hidden="1" customHeight="1">
      <c r="A269" s="54" t="s">
        <v>1022</v>
      </c>
      <c r="B269" s="55">
        <v>89712</v>
      </c>
      <c r="C269" s="56" t="s">
        <v>10</v>
      </c>
      <c r="D269" s="57" t="s">
        <v>379</v>
      </c>
      <c r="E269" s="55" t="s">
        <v>29</v>
      </c>
      <c r="F269" s="55" t="s">
        <v>380</v>
      </c>
      <c r="G269" s="58">
        <v>15.78</v>
      </c>
      <c r="H269" s="58">
        <f t="shared" si="28"/>
        <v>15.78</v>
      </c>
      <c r="I269" s="59"/>
      <c r="J269" s="60">
        <f t="shared" si="29"/>
        <v>2789.7461999999996</v>
      </c>
      <c r="K269" s="43"/>
      <c r="L269" s="44"/>
      <c r="M269" s="44"/>
      <c r="N269" s="44"/>
      <c r="O269" s="44"/>
      <c r="P269" s="45"/>
      <c r="Q269" s="237"/>
      <c r="R269" s="311"/>
      <c r="S269" s="238"/>
      <c r="T269" s="238"/>
      <c r="U269" s="238"/>
      <c r="V269" s="238"/>
      <c r="W269" s="238"/>
      <c r="X269" s="238"/>
      <c r="Y269" s="238"/>
      <c r="Z269" s="241">
        <f t="shared" si="30"/>
        <v>0</v>
      </c>
    </row>
    <row r="270" spans="1:26" ht="15.75" hidden="1" customHeight="1">
      <c r="A270" s="54" t="s">
        <v>1023</v>
      </c>
      <c r="B270" s="55">
        <v>89511</v>
      </c>
      <c r="C270" s="56" t="s">
        <v>10</v>
      </c>
      <c r="D270" s="57" t="s">
        <v>381</v>
      </c>
      <c r="E270" s="55" t="s">
        <v>29</v>
      </c>
      <c r="F270" s="55" t="s">
        <v>382</v>
      </c>
      <c r="G270" s="58">
        <v>19.59</v>
      </c>
      <c r="H270" s="58">
        <f t="shared" si="28"/>
        <v>19.59</v>
      </c>
      <c r="I270" s="59"/>
      <c r="J270" s="60">
        <f t="shared" si="29"/>
        <v>751.66829999999993</v>
      </c>
      <c r="K270" s="43"/>
      <c r="L270" s="44"/>
      <c r="M270" s="44"/>
      <c r="N270" s="44"/>
      <c r="O270" s="44"/>
      <c r="P270" s="45"/>
      <c r="Q270" s="237"/>
      <c r="R270" s="311"/>
      <c r="S270" s="238"/>
      <c r="T270" s="238"/>
      <c r="U270" s="238"/>
      <c r="V270" s="238"/>
      <c r="W270" s="238"/>
      <c r="X270" s="238"/>
      <c r="Y270" s="238"/>
      <c r="Z270" s="241">
        <f t="shared" si="30"/>
        <v>0</v>
      </c>
    </row>
    <row r="271" spans="1:26" ht="15.75" hidden="1" customHeight="1">
      <c r="A271" s="54" t="s">
        <v>1024</v>
      </c>
      <c r="B271" s="55">
        <v>89849</v>
      </c>
      <c r="C271" s="56" t="s">
        <v>10</v>
      </c>
      <c r="D271" s="57" t="s">
        <v>383</v>
      </c>
      <c r="E271" s="55" t="s">
        <v>29</v>
      </c>
      <c r="F271" s="55" t="s">
        <v>384</v>
      </c>
      <c r="G271" s="58">
        <v>28.24</v>
      </c>
      <c r="H271" s="58">
        <f t="shared" si="28"/>
        <v>28.24</v>
      </c>
      <c r="I271" s="59"/>
      <c r="J271" s="60">
        <f t="shared" si="29"/>
        <v>78.224800000000002</v>
      </c>
      <c r="K271" s="43"/>
      <c r="L271" s="44"/>
      <c r="M271" s="44"/>
      <c r="N271" s="44"/>
      <c r="O271" s="44"/>
      <c r="P271" s="45"/>
      <c r="Q271" s="237"/>
      <c r="R271" s="311"/>
      <c r="S271" s="238"/>
      <c r="T271" s="238"/>
      <c r="U271" s="238"/>
      <c r="V271" s="238"/>
      <c r="W271" s="238"/>
      <c r="X271" s="238"/>
      <c r="Y271" s="238"/>
      <c r="Z271" s="241">
        <f t="shared" si="30"/>
        <v>0</v>
      </c>
    </row>
    <row r="272" spans="1:26" ht="15.75" hidden="1" customHeight="1">
      <c r="A272" s="54" t="s">
        <v>1025</v>
      </c>
      <c r="B272" s="55" t="s">
        <v>385</v>
      </c>
      <c r="C272" s="56" t="s">
        <v>10</v>
      </c>
      <c r="D272" s="57" t="s">
        <v>386</v>
      </c>
      <c r="E272" s="55" t="s">
        <v>0</v>
      </c>
      <c r="F272" s="55" t="s">
        <v>303</v>
      </c>
      <c r="G272" s="58">
        <v>108.48</v>
      </c>
      <c r="H272" s="58">
        <f t="shared" si="28"/>
        <v>108.48</v>
      </c>
      <c r="I272" s="59"/>
      <c r="J272" s="60">
        <f t="shared" si="29"/>
        <v>433.92</v>
      </c>
      <c r="K272" s="43"/>
      <c r="L272" s="44"/>
      <c r="M272" s="44"/>
      <c r="N272" s="44"/>
      <c r="O272" s="44"/>
      <c r="P272" s="45"/>
      <c r="Q272" s="237"/>
      <c r="R272" s="311"/>
      <c r="S272" s="238"/>
      <c r="T272" s="238"/>
      <c r="U272" s="238"/>
      <c r="V272" s="238"/>
      <c r="W272" s="238"/>
      <c r="X272" s="238"/>
      <c r="Y272" s="238"/>
      <c r="Z272" s="241">
        <f t="shared" si="30"/>
        <v>0</v>
      </c>
    </row>
    <row r="273" spans="1:26" ht="15.75" hidden="1" customHeight="1">
      <c r="A273" s="54" t="s">
        <v>1026</v>
      </c>
      <c r="B273" s="55">
        <v>72289</v>
      </c>
      <c r="C273" s="56" t="s">
        <v>10</v>
      </c>
      <c r="D273" s="57" t="s">
        <v>387</v>
      </c>
      <c r="E273" s="55" t="s">
        <v>0</v>
      </c>
      <c r="F273" s="55" t="s">
        <v>388</v>
      </c>
      <c r="G273" s="58">
        <v>298.27999999999997</v>
      </c>
      <c r="H273" s="58">
        <f t="shared" si="28"/>
        <v>298.27999999999997</v>
      </c>
      <c r="I273" s="59"/>
      <c r="J273" s="60">
        <f t="shared" si="29"/>
        <v>3877.6399999999994</v>
      </c>
      <c r="K273" s="43"/>
      <c r="L273" s="44"/>
      <c r="M273" s="44"/>
      <c r="N273" s="44"/>
      <c r="O273" s="44"/>
      <c r="P273" s="45"/>
      <c r="Q273" s="237"/>
      <c r="R273" s="311"/>
      <c r="S273" s="238"/>
      <c r="T273" s="238"/>
      <c r="U273" s="238"/>
      <c r="V273" s="238"/>
      <c r="W273" s="238"/>
      <c r="X273" s="238"/>
      <c r="Y273" s="238"/>
      <c r="Z273" s="241">
        <f t="shared" si="30"/>
        <v>0</v>
      </c>
    </row>
    <row r="274" spans="1:26" ht="15.75" hidden="1" customHeight="1">
      <c r="A274" s="54" t="s">
        <v>1027</v>
      </c>
      <c r="B274" s="55" t="s">
        <v>389</v>
      </c>
      <c r="C274" s="56" t="s">
        <v>10</v>
      </c>
      <c r="D274" s="57" t="s">
        <v>390</v>
      </c>
      <c r="E274" s="55" t="s">
        <v>0</v>
      </c>
      <c r="F274" s="55" t="s">
        <v>304</v>
      </c>
      <c r="G274" s="58">
        <v>119.62</v>
      </c>
      <c r="H274" s="58">
        <f t="shared" si="28"/>
        <v>119.62</v>
      </c>
      <c r="I274" s="59"/>
      <c r="J274" s="60">
        <f t="shared" si="29"/>
        <v>239.24</v>
      </c>
      <c r="K274" s="43"/>
      <c r="L274" s="44"/>
      <c r="M274" s="44"/>
      <c r="N274" s="44"/>
      <c r="O274" s="44"/>
      <c r="P274" s="45"/>
      <c r="Q274" s="237"/>
      <c r="R274" s="311"/>
      <c r="S274" s="238"/>
      <c r="T274" s="238"/>
      <c r="U274" s="238"/>
      <c r="V274" s="238"/>
      <c r="W274" s="238"/>
      <c r="X274" s="238"/>
      <c r="Y274" s="238"/>
      <c r="Z274" s="241">
        <f t="shared" si="30"/>
        <v>0</v>
      </c>
    </row>
    <row r="275" spans="1:26" ht="15.75" hidden="1" customHeight="1">
      <c r="A275" s="54" t="s">
        <v>1028</v>
      </c>
      <c r="B275" s="55" t="s">
        <v>391</v>
      </c>
      <c r="C275" s="56" t="s">
        <v>10</v>
      </c>
      <c r="D275" s="57" t="s">
        <v>392</v>
      </c>
      <c r="E275" s="55" t="s">
        <v>0</v>
      </c>
      <c r="F275" s="55" t="s">
        <v>1</v>
      </c>
      <c r="G275" s="58">
        <v>1363.78</v>
      </c>
      <c r="H275" s="58">
        <f t="shared" si="28"/>
        <v>1363.78</v>
      </c>
      <c r="I275" s="59"/>
      <c r="J275" s="60">
        <f t="shared" si="29"/>
        <v>1363.78</v>
      </c>
      <c r="K275" s="43"/>
      <c r="L275" s="44"/>
      <c r="M275" s="44"/>
      <c r="N275" s="44"/>
      <c r="O275" s="44"/>
      <c r="P275" s="45"/>
      <c r="Q275" s="237"/>
      <c r="R275" s="311"/>
      <c r="S275" s="238"/>
      <c r="T275" s="238"/>
      <c r="U275" s="238"/>
      <c r="V275" s="238"/>
      <c r="W275" s="238"/>
      <c r="X275" s="238"/>
      <c r="Y275" s="238"/>
      <c r="Z275" s="241">
        <f t="shared" si="30"/>
        <v>0</v>
      </c>
    </row>
    <row r="276" spans="1:26" ht="15.75" hidden="1" customHeight="1">
      <c r="A276" s="54" t="s">
        <v>1029</v>
      </c>
      <c r="B276" s="55" t="s">
        <v>393</v>
      </c>
      <c r="C276" s="56" t="s">
        <v>10</v>
      </c>
      <c r="D276" s="57" t="s">
        <v>394</v>
      </c>
      <c r="E276" s="55" t="s">
        <v>0</v>
      </c>
      <c r="F276" s="55" t="s">
        <v>1</v>
      </c>
      <c r="G276" s="58">
        <v>1121.8900000000001</v>
      </c>
      <c r="H276" s="58">
        <f t="shared" si="28"/>
        <v>1121.8900000000001</v>
      </c>
      <c r="I276" s="59"/>
      <c r="J276" s="60">
        <f t="shared" si="29"/>
        <v>1121.8900000000001</v>
      </c>
      <c r="K276" s="43"/>
      <c r="L276" s="44"/>
      <c r="M276" s="44"/>
      <c r="N276" s="44"/>
      <c r="O276" s="44"/>
      <c r="P276" s="45"/>
      <c r="Q276" s="237"/>
      <c r="R276" s="311"/>
      <c r="S276" s="238"/>
      <c r="T276" s="238"/>
      <c r="U276" s="238"/>
      <c r="V276" s="238"/>
      <c r="W276" s="238"/>
      <c r="X276" s="238"/>
      <c r="Y276" s="238"/>
      <c r="Z276" s="241">
        <f t="shared" si="30"/>
        <v>0</v>
      </c>
    </row>
    <row r="277" spans="1:26" ht="15.75" hidden="1" customHeight="1">
      <c r="A277" s="54" t="s">
        <v>1030</v>
      </c>
      <c r="B277" s="55">
        <v>90375</v>
      </c>
      <c r="C277" s="56" t="s">
        <v>10</v>
      </c>
      <c r="D277" s="57" t="s">
        <v>395</v>
      </c>
      <c r="E277" s="55" t="s">
        <v>0</v>
      </c>
      <c r="F277" s="55" t="s">
        <v>396</v>
      </c>
      <c r="G277" s="58">
        <v>5.15</v>
      </c>
      <c r="H277" s="58">
        <f t="shared" si="28"/>
        <v>5.15</v>
      </c>
      <c r="I277" s="59"/>
      <c r="J277" s="60">
        <f t="shared" si="29"/>
        <v>123.60000000000001</v>
      </c>
      <c r="K277" s="43"/>
      <c r="L277" s="44"/>
      <c r="M277" s="44"/>
      <c r="N277" s="44"/>
      <c r="O277" s="44"/>
      <c r="P277" s="45"/>
      <c r="Q277" s="237"/>
      <c r="R277" s="311"/>
      <c r="S277" s="238"/>
      <c r="T277" s="238"/>
      <c r="U277" s="238"/>
      <c r="V277" s="238"/>
      <c r="W277" s="238"/>
      <c r="X277" s="238"/>
      <c r="Y277" s="238"/>
      <c r="Z277" s="241">
        <f t="shared" si="30"/>
        <v>0</v>
      </c>
    </row>
    <row r="278" spans="1:26" ht="15.75" hidden="1" customHeight="1">
      <c r="A278" s="54" t="s">
        <v>1031</v>
      </c>
      <c r="B278" s="55">
        <v>89728</v>
      </c>
      <c r="C278" s="56" t="s">
        <v>10</v>
      </c>
      <c r="D278" s="57" t="s">
        <v>397</v>
      </c>
      <c r="E278" s="55" t="s">
        <v>0</v>
      </c>
      <c r="F278" s="55" t="s">
        <v>398</v>
      </c>
      <c r="G278" s="58">
        <v>5.2</v>
      </c>
      <c r="H278" s="58">
        <f t="shared" si="28"/>
        <v>5.2</v>
      </c>
      <c r="I278" s="59"/>
      <c r="J278" s="60">
        <f t="shared" si="29"/>
        <v>280.8</v>
      </c>
      <c r="K278" s="43"/>
      <c r="L278" s="44"/>
      <c r="M278" s="44"/>
      <c r="N278" s="44"/>
      <c r="O278" s="44"/>
      <c r="P278" s="45"/>
      <c r="Q278" s="237"/>
      <c r="R278" s="311"/>
      <c r="S278" s="238"/>
      <c r="T278" s="238"/>
      <c r="U278" s="238"/>
      <c r="V278" s="238"/>
      <c r="W278" s="238"/>
      <c r="X278" s="238"/>
      <c r="Y278" s="238"/>
      <c r="Z278" s="241">
        <f t="shared" si="30"/>
        <v>0</v>
      </c>
    </row>
    <row r="279" spans="1:26" ht="15.75" hidden="1" customHeight="1">
      <c r="A279" s="54" t="s">
        <v>1032</v>
      </c>
      <c r="B279" s="55">
        <v>89503</v>
      </c>
      <c r="C279" s="56" t="s">
        <v>10</v>
      </c>
      <c r="D279" s="57" t="s">
        <v>399</v>
      </c>
      <c r="E279" s="55" t="s">
        <v>0</v>
      </c>
      <c r="F279" s="55" t="s">
        <v>388</v>
      </c>
      <c r="G279" s="58">
        <v>8.98</v>
      </c>
      <c r="H279" s="58">
        <f t="shared" si="28"/>
        <v>8.98</v>
      </c>
      <c r="I279" s="59"/>
      <c r="J279" s="60">
        <f t="shared" si="29"/>
        <v>116.74000000000001</v>
      </c>
      <c r="K279" s="43"/>
      <c r="L279" s="44"/>
      <c r="M279" s="44"/>
      <c r="N279" s="44"/>
      <c r="O279" s="44"/>
      <c r="P279" s="45"/>
      <c r="Q279" s="237"/>
      <c r="R279" s="311"/>
      <c r="S279" s="238"/>
      <c r="T279" s="238"/>
      <c r="U279" s="238"/>
      <c r="V279" s="238"/>
      <c r="W279" s="238"/>
      <c r="X279" s="238"/>
      <c r="Y279" s="238"/>
      <c r="Z279" s="241">
        <f t="shared" si="30"/>
        <v>0</v>
      </c>
    </row>
    <row r="280" spans="1:26" ht="15.75" hidden="1" customHeight="1">
      <c r="A280" s="54" t="s">
        <v>1033</v>
      </c>
      <c r="B280" s="55">
        <v>89517</v>
      </c>
      <c r="C280" s="56" t="s">
        <v>10</v>
      </c>
      <c r="D280" s="57" t="s">
        <v>400</v>
      </c>
      <c r="E280" s="55" t="s">
        <v>0</v>
      </c>
      <c r="F280" s="55" t="s">
        <v>301</v>
      </c>
      <c r="G280" s="58">
        <v>25.98</v>
      </c>
      <c r="H280" s="58">
        <f t="shared" si="28"/>
        <v>25.98</v>
      </c>
      <c r="I280" s="59"/>
      <c r="J280" s="60">
        <f t="shared" si="29"/>
        <v>259.8</v>
      </c>
      <c r="K280" s="43"/>
      <c r="L280" s="44"/>
      <c r="M280" s="44"/>
      <c r="N280" s="44"/>
      <c r="O280" s="44"/>
      <c r="P280" s="45"/>
      <c r="Q280" s="237"/>
      <c r="R280" s="311"/>
      <c r="S280" s="238"/>
      <c r="T280" s="238"/>
      <c r="U280" s="238"/>
      <c r="V280" s="238"/>
      <c r="W280" s="238"/>
      <c r="X280" s="238"/>
      <c r="Y280" s="238"/>
      <c r="Z280" s="241">
        <f t="shared" si="30"/>
        <v>0</v>
      </c>
    </row>
    <row r="281" spans="1:26" ht="15.75" hidden="1" customHeight="1">
      <c r="A281" s="54" t="s">
        <v>1034</v>
      </c>
      <c r="B281" s="55">
        <v>89746</v>
      </c>
      <c r="C281" s="56" t="s">
        <v>10</v>
      </c>
      <c r="D281" s="57" t="s">
        <v>401</v>
      </c>
      <c r="E281" s="55" t="s">
        <v>0</v>
      </c>
      <c r="F281" s="55" t="s">
        <v>144</v>
      </c>
      <c r="G281" s="58">
        <v>12.13</v>
      </c>
      <c r="H281" s="58">
        <f t="shared" si="28"/>
        <v>12.13</v>
      </c>
      <c r="I281" s="59"/>
      <c r="J281" s="60">
        <f t="shared" si="29"/>
        <v>97.04</v>
      </c>
      <c r="K281" s="43"/>
      <c r="L281" s="44"/>
      <c r="M281" s="44"/>
      <c r="N281" s="44"/>
      <c r="O281" s="44"/>
      <c r="P281" s="45"/>
      <c r="Q281" s="237"/>
      <c r="R281" s="311"/>
      <c r="S281" s="238"/>
      <c r="T281" s="238"/>
      <c r="U281" s="238"/>
      <c r="V281" s="238"/>
      <c r="W281" s="238"/>
      <c r="X281" s="238"/>
      <c r="Y281" s="238"/>
      <c r="Z281" s="241">
        <f t="shared" si="30"/>
        <v>0</v>
      </c>
    </row>
    <row r="282" spans="1:26" ht="15.75" hidden="1" customHeight="1">
      <c r="A282" s="54" t="s">
        <v>1035</v>
      </c>
      <c r="B282" s="55">
        <v>89732</v>
      </c>
      <c r="C282" s="56" t="s">
        <v>10</v>
      </c>
      <c r="D282" s="57" t="s">
        <v>402</v>
      </c>
      <c r="E282" s="55" t="s">
        <v>0</v>
      </c>
      <c r="F282" s="55" t="s">
        <v>403</v>
      </c>
      <c r="G282" s="58">
        <v>5.98</v>
      </c>
      <c r="H282" s="58">
        <f t="shared" si="28"/>
        <v>5.98</v>
      </c>
      <c r="I282" s="59"/>
      <c r="J282" s="60">
        <f t="shared" si="29"/>
        <v>185.38000000000002</v>
      </c>
      <c r="K282" s="43"/>
      <c r="L282" s="44"/>
      <c r="M282" s="44"/>
      <c r="N282" s="44"/>
      <c r="O282" s="44"/>
      <c r="P282" s="45"/>
      <c r="Q282" s="237"/>
      <c r="R282" s="311"/>
      <c r="S282" s="238"/>
      <c r="T282" s="238"/>
      <c r="U282" s="238"/>
      <c r="V282" s="238"/>
      <c r="W282" s="238"/>
      <c r="X282" s="238"/>
      <c r="Y282" s="238"/>
      <c r="Z282" s="241">
        <f t="shared" si="30"/>
        <v>0</v>
      </c>
    </row>
    <row r="283" spans="1:26" ht="15.75" hidden="1" customHeight="1">
      <c r="A283" s="54" t="s">
        <v>1036</v>
      </c>
      <c r="B283" s="55">
        <v>89726</v>
      </c>
      <c r="C283" s="56" t="s">
        <v>10</v>
      </c>
      <c r="D283" s="57" t="s">
        <v>404</v>
      </c>
      <c r="E283" s="55" t="s">
        <v>0</v>
      </c>
      <c r="F283" s="55" t="s">
        <v>405</v>
      </c>
      <c r="G283" s="58">
        <v>4.4400000000000004</v>
      </c>
      <c r="H283" s="58">
        <f t="shared" si="28"/>
        <v>4.4400000000000004</v>
      </c>
      <c r="I283" s="59"/>
      <c r="J283" s="60">
        <f t="shared" si="29"/>
        <v>124.32000000000001</v>
      </c>
      <c r="K283" s="43"/>
      <c r="L283" s="44"/>
      <c r="M283" s="44"/>
      <c r="N283" s="44"/>
      <c r="O283" s="44"/>
      <c r="P283" s="45"/>
      <c r="Q283" s="237"/>
      <c r="R283" s="311"/>
      <c r="S283" s="238"/>
      <c r="T283" s="238"/>
      <c r="U283" s="238"/>
      <c r="V283" s="238"/>
      <c r="W283" s="238"/>
      <c r="X283" s="238"/>
      <c r="Y283" s="238"/>
      <c r="Z283" s="241">
        <f t="shared" si="30"/>
        <v>0</v>
      </c>
    </row>
    <row r="284" spans="1:26" ht="15.75" hidden="1" customHeight="1">
      <c r="A284" s="54" t="s">
        <v>1037</v>
      </c>
      <c r="B284" s="55">
        <v>89744</v>
      </c>
      <c r="C284" s="56" t="s">
        <v>10</v>
      </c>
      <c r="D284" s="57" t="s">
        <v>406</v>
      </c>
      <c r="E284" s="55" t="s">
        <v>0</v>
      </c>
      <c r="F284" s="55" t="s">
        <v>295</v>
      </c>
      <c r="G284" s="58">
        <v>12.41</v>
      </c>
      <c r="H284" s="58">
        <f t="shared" si="28"/>
        <v>12.41</v>
      </c>
      <c r="I284" s="59"/>
      <c r="J284" s="60">
        <f t="shared" si="29"/>
        <v>173.74</v>
      </c>
      <c r="K284" s="43"/>
      <c r="L284" s="44"/>
      <c r="M284" s="44"/>
      <c r="N284" s="44"/>
      <c r="O284" s="44"/>
      <c r="P284" s="45"/>
      <c r="Q284" s="237"/>
      <c r="R284" s="311"/>
      <c r="S284" s="238"/>
      <c r="T284" s="238"/>
      <c r="U284" s="238"/>
      <c r="V284" s="238"/>
      <c r="W284" s="238"/>
      <c r="X284" s="238"/>
      <c r="Y284" s="238"/>
      <c r="Z284" s="241">
        <f t="shared" si="30"/>
        <v>0</v>
      </c>
    </row>
    <row r="285" spans="1:26" ht="15.75" hidden="1" customHeight="1">
      <c r="A285" s="54" t="s">
        <v>1038</v>
      </c>
      <c r="B285" s="55">
        <v>89522</v>
      </c>
      <c r="C285" s="56" t="s">
        <v>10</v>
      </c>
      <c r="D285" s="57" t="s">
        <v>407</v>
      </c>
      <c r="E285" s="55" t="s">
        <v>0</v>
      </c>
      <c r="F285" s="55" t="s">
        <v>359</v>
      </c>
      <c r="G285" s="58">
        <v>12.47</v>
      </c>
      <c r="H285" s="58">
        <f t="shared" si="28"/>
        <v>12.47</v>
      </c>
      <c r="I285" s="59"/>
      <c r="J285" s="60">
        <f t="shared" si="29"/>
        <v>236.93</v>
      </c>
      <c r="K285" s="43"/>
      <c r="L285" s="44"/>
      <c r="M285" s="44"/>
      <c r="N285" s="44"/>
      <c r="O285" s="44"/>
      <c r="P285" s="45"/>
      <c r="Q285" s="237"/>
      <c r="R285" s="311"/>
      <c r="S285" s="238"/>
      <c r="T285" s="238"/>
      <c r="U285" s="238"/>
      <c r="V285" s="238"/>
      <c r="W285" s="238"/>
      <c r="X285" s="238"/>
      <c r="Y285" s="238"/>
      <c r="Z285" s="241">
        <f t="shared" si="30"/>
        <v>0</v>
      </c>
    </row>
    <row r="286" spans="1:26" ht="15.75" hidden="1" customHeight="1">
      <c r="A286" s="54" t="s">
        <v>1039</v>
      </c>
      <c r="B286" s="55">
        <v>89731</v>
      </c>
      <c r="C286" s="56" t="s">
        <v>10</v>
      </c>
      <c r="D286" s="57" t="s">
        <v>408</v>
      </c>
      <c r="E286" s="55" t="s">
        <v>0</v>
      </c>
      <c r="F286" s="55" t="s">
        <v>325</v>
      </c>
      <c r="G286" s="58">
        <v>5.67</v>
      </c>
      <c r="H286" s="58">
        <f t="shared" si="28"/>
        <v>5.67</v>
      </c>
      <c r="I286" s="59"/>
      <c r="J286" s="60">
        <f t="shared" si="29"/>
        <v>90.72</v>
      </c>
      <c r="K286" s="43"/>
      <c r="L286" s="44"/>
      <c r="M286" s="44"/>
      <c r="N286" s="44"/>
      <c r="O286" s="44"/>
      <c r="P286" s="45"/>
      <c r="Q286" s="237"/>
      <c r="R286" s="311"/>
      <c r="S286" s="238"/>
      <c r="T286" s="238"/>
      <c r="U286" s="238"/>
      <c r="V286" s="238"/>
      <c r="W286" s="238"/>
      <c r="X286" s="238"/>
      <c r="Y286" s="238"/>
      <c r="Z286" s="241">
        <f t="shared" si="30"/>
        <v>0</v>
      </c>
    </row>
    <row r="287" spans="1:26" ht="15.75" hidden="1" customHeight="1">
      <c r="A287" s="54" t="s">
        <v>1040</v>
      </c>
      <c r="B287" s="55">
        <v>89724</v>
      </c>
      <c r="C287" s="56" t="s">
        <v>10</v>
      </c>
      <c r="D287" s="57" t="s">
        <v>409</v>
      </c>
      <c r="E287" s="55" t="s">
        <v>0</v>
      </c>
      <c r="F287" s="55" t="s">
        <v>13</v>
      </c>
      <c r="G287" s="58">
        <v>4.3099999999999996</v>
      </c>
      <c r="H287" s="58">
        <f t="shared" si="28"/>
        <v>4.3099999999999996</v>
      </c>
      <c r="I287" s="59"/>
      <c r="J287" s="60">
        <f t="shared" si="29"/>
        <v>25.86</v>
      </c>
      <c r="K287" s="43"/>
      <c r="L287" s="44"/>
      <c r="M287" s="44"/>
      <c r="N287" s="44"/>
      <c r="O287" s="44"/>
      <c r="P287" s="45"/>
      <c r="Q287" s="237"/>
      <c r="R287" s="311"/>
      <c r="S287" s="238"/>
      <c r="T287" s="238"/>
      <c r="U287" s="238"/>
      <c r="V287" s="238"/>
      <c r="W287" s="238"/>
      <c r="X287" s="238"/>
      <c r="Y287" s="238"/>
      <c r="Z287" s="241">
        <f t="shared" si="30"/>
        <v>0</v>
      </c>
    </row>
    <row r="288" spans="1:26" ht="28.5" hidden="1" customHeight="1">
      <c r="A288" s="54" t="s">
        <v>1041</v>
      </c>
      <c r="B288" s="55">
        <v>89724</v>
      </c>
      <c r="C288" s="56" t="s">
        <v>10</v>
      </c>
      <c r="D288" s="57" t="s">
        <v>780</v>
      </c>
      <c r="E288" s="55" t="s">
        <v>0</v>
      </c>
      <c r="F288" s="55" t="s">
        <v>30</v>
      </c>
      <c r="G288" s="58">
        <v>4.3099999999999996</v>
      </c>
      <c r="H288" s="58">
        <f t="shared" si="28"/>
        <v>4.3099999999999996</v>
      </c>
      <c r="I288" s="59"/>
      <c r="J288" s="60">
        <f t="shared" si="29"/>
        <v>150.85</v>
      </c>
      <c r="K288" s="43"/>
      <c r="L288" s="44"/>
      <c r="M288" s="44"/>
      <c r="N288" s="44"/>
      <c r="O288" s="44"/>
      <c r="P288" s="45"/>
      <c r="Q288" s="237"/>
      <c r="R288" s="311"/>
      <c r="S288" s="238"/>
      <c r="T288" s="238"/>
      <c r="U288" s="238"/>
      <c r="V288" s="238"/>
      <c r="W288" s="238"/>
      <c r="X288" s="238"/>
      <c r="Y288" s="238"/>
      <c r="Z288" s="241">
        <f t="shared" si="30"/>
        <v>0</v>
      </c>
    </row>
    <row r="289" spans="1:26" ht="15.75" hidden="1" customHeight="1">
      <c r="A289" s="54" t="s">
        <v>1042</v>
      </c>
      <c r="B289" s="55">
        <v>89569</v>
      </c>
      <c r="C289" s="56" t="s">
        <v>10</v>
      </c>
      <c r="D289" s="57" t="s">
        <v>410</v>
      </c>
      <c r="E289" s="55" t="s">
        <v>0</v>
      </c>
      <c r="F289" s="55" t="s">
        <v>388</v>
      </c>
      <c r="G289" s="58">
        <v>34.659999999999997</v>
      </c>
      <c r="H289" s="58">
        <f t="shared" si="28"/>
        <v>34.659999999999997</v>
      </c>
      <c r="I289" s="59"/>
      <c r="J289" s="60">
        <f t="shared" si="29"/>
        <v>450.57999999999993</v>
      </c>
      <c r="K289" s="43"/>
      <c r="L289" s="44"/>
      <c r="M289" s="44"/>
      <c r="N289" s="44"/>
      <c r="O289" s="44"/>
      <c r="P289" s="45"/>
      <c r="Q289" s="237"/>
      <c r="R289" s="311"/>
      <c r="S289" s="238"/>
      <c r="T289" s="238"/>
      <c r="U289" s="238"/>
      <c r="V289" s="238"/>
      <c r="W289" s="238"/>
      <c r="X289" s="238"/>
      <c r="Y289" s="238"/>
      <c r="Z289" s="241">
        <f t="shared" si="30"/>
        <v>0</v>
      </c>
    </row>
    <row r="290" spans="1:26" ht="15.75" hidden="1" customHeight="1">
      <c r="A290" s="54" t="s">
        <v>1043</v>
      </c>
      <c r="B290" s="55">
        <v>89690</v>
      </c>
      <c r="C290" s="56" t="s">
        <v>10</v>
      </c>
      <c r="D290" s="57" t="s">
        <v>411</v>
      </c>
      <c r="E290" s="55" t="s">
        <v>0</v>
      </c>
      <c r="F290" s="55" t="s">
        <v>328</v>
      </c>
      <c r="G290" s="58">
        <v>32.130000000000003</v>
      </c>
      <c r="H290" s="58">
        <f t="shared" si="28"/>
        <v>32.130000000000003</v>
      </c>
      <c r="I290" s="59"/>
      <c r="J290" s="60">
        <f t="shared" si="29"/>
        <v>289.17</v>
      </c>
      <c r="K290" s="43"/>
      <c r="L290" s="44"/>
      <c r="M290" s="44"/>
      <c r="N290" s="44"/>
      <c r="O290" s="44"/>
      <c r="P290" s="45"/>
      <c r="Q290" s="237"/>
      <c r="R290" s="311"/>
      <c r="S290" s="238"/>
      <c r="T290" s="238"/>
      <c r="U290" s="238"/>
      <c r="V290" s="238"/>
      <c r="W290" s="238"/>
      <c r="X290" s="238"/>
      <c r="Y290" s="238"/>
      <c r="Z290" s="241">
        <f t="shared" si="30"/>
        <v>0</v>
      </c>
    </row>
    <row r="291" spans="1:26" ht="15.75" hidden="1" customHeight="1">
      <c r="A291" s="54" t="s">
        <v>1044</v>
      </c>
      <c r="B291" s="55">
        <v>89685</v>
      </c>
      <c r="C291" s="56" t="s">
        <v>10</v>
      </c>
      <c r="D291" s="57" t="s">
        <v>412</v>
      </c>
      <c r="E291" s="55" t="s">
        <v>0</v>
      </c>
      <c r="F291" s="55" t="s">
        <v>144</v>
      </c>
      <c r="G291" s="58">
        <v>21.69</v>
      </c>
      <c r="H291" s="58">
        <f t="shared" si="28"/>
        <v>21.69</v>
      </c>
      <c r="I291" s="59"/>
      <c r="J291" s="60">
        <f t="shared" si="29"/>
        <v>173.52</v>
      </c>
      <c r="K291" s="43"/>
      <c r="L291" s="44"/>
      <c r="M291" s="44"/>
      <c r="N291" s="44"/>
      <c r="O291" s="44"/>
      <c r="P291" s="45"/>
      <c r="Q291" s="237"/>
      <c r="R291" s="311"/>
      <c r="S291" s="238"/>
      <c r="T291" s="238"/>
      <c r="U291" s="238"/>
      <c r="V291" s="238"/>
      <c r="W291" s="238"/>
      <c r="X291" s="238"/>
      <c r="Y291" s="238"/>
      <c r="Z291" s="241">
        <f t="shared" si="30"/>
        <v>0</v>
      </c>
    </row>
    <row r="292" spans="1:26" ht="15.75" hidden="1" customHeight="1">
      <c r="A292" s="54" t="s">
        <v>1045</v>
      </c>
      <c r="B292" s="55">
        <v>89623</v>
      </c>
      <c r="C292" s="56" t="s">
        <v>10</v>
      </c>
      <c r="D292" s="57" t="s">
        <v>413</v>
      </c>
      <c r="E292" s="55" t="s">
        <v>0</v>
      </c>
      <c r="F292" s="55" t="s">
        <v>304</v>
      </c>
      <c r="G292" s="58">
        <v>9.51</v>
      </c>
      <c r="H292" s="58">
        <f t="shared" si="28"/>
        <v>9.51</v>
      </c>
      <c r="I292" s="59"/>
      <c r="J292" s="60">
        <f t="shared" si="29"/>
        <v>19.02</v>
      </c>
      <c r="K292" s="43"/>
      <c r="L292" s="44"/>
      <c r="M292" s="44"/>
      <c r="N292" s="44"/>
      <c r="O292" s="44"/>
      <c r="P292" s="45"/>
      <c r="Q292" s="237"/>
      <c r="R292" s="311"/>
      <c r="S292" s="238"/>
      <c r="T292" s="238"/>
      <c r="U292" s="238"/>
      <c r="V292" s="238"/>
      <c r="W292" s="238"/>
      <c r="X292" s="238"/>
      <c r="Y292" s="238"/>
      <c r="Z292" s="241">
        <f t="shared" si="30"/>
        <v>0</v>
      </c>
    </row>
    <row r="293" spans="1:26" ht="15.75" hidden="1" customHeight="1">
      <c r="A293" s="54" t="s">
        <v>1046</v>
      </c>
      <c r="B293" s="55">
        <v>89623</v>
      </c>
      <c r="C293" s="56" t="s">
        <v>10</v>
      </c>
      <c r="D293" s="57" t="s">
        <v>414</v>
      </c>
      <c r="E293" s="55" t="s">
        <v>0</v>
      </c>
      <c r="F293" s="55" t="s">
        <v>328</v>
      </c>
      <c r="G293" s="58">
        <v>9.51</v>
      </c>
      <c r="H293" s="58">
        <f t="shared" si="28"/>
        <v>9.51</v>
      </c>
      <c r="I293" s="59"/>
      <c r="J293" s="60">
        <f t="shared" si="29"/>
        <v>85.59</v>
      </c>
      <c r="K293" s="43"/>
      <c r="L293" s="44"/>
      <c r="M293" s="44"/>
      <c r="N293" s="44"/>
      <c r="O293" s="44"/>
      <c r="P293" s="45"/>
      <c r="Q293" s="237"/>
      <c r="R293" s="311"/>
      <c r="S293" s="238"/>
      <c r="T293" s="238"/>
      <c r="U293" s="238"/>
      <c r="V293" s="238"/>
      <c r="W293" s="238"/>
      <c r="X293" s="238"/>
      <c r="Y293" s="238"/>
      <c r="Z293" s="241">
        <f t="shared" si="30"/>
        <v>0</v>
      </c>
    </row>
    <row r="294" spans="1:26" ht="15.75" hidden="1" customHeight="1">
      <c r="A294" s="54" t="s">
        <v>1047</v>
      </c>
      <c r="B294" s="55">
        <v>89696</v>
      </c>
      <c r="C294" s="56" t="s">
        <v>10</v>
      </c>
      <c r="D294" s="57" t="s">
        <v>415</v>
      </c>
      <c r="E294" s="55" t="s">
        <v>0</v>
      </c>
      <c r="F294" s="55" t="s">
        <v>303</v>
      </c>
      <c r="G294" s="58">
        <v>29.92</v>
      </c>
      <c r="H294" s="58">
        <f t="shared" si="28"/>
        <v>29.92</v>
      </c>
      <c r="I294" s="59"/>
      <c r="J294" s="60">
        <f t="shared" si="29"/>
        <v>119.68</v>
      </c>
      <c r="K294" s="43"/>
      <c r="L294" s="44"/>
      <c r="M294" s="44"/>
      <c r="N294" s="44"/>
      <c r="O294" s="44"/>
      <c r="P294" s="45"/>
      <c r="Q294" s="237"/>
      <c r="R294" s="311"/>
      <c r="S294" s="238"/>
      <c r="T294" s="238"/>
      <c r="U294" s="238"/>
      <c r="V294" s="238"/>
      <c r="W294" s="238"/>
      <c r="X294" s="238"/>
      <c r="Y294" s="238"/>
      <c r="Z294" s="241">
        <f t="shared" si="30"/>
        <v>0</v>
      </c>
    </row>
    <row r="295" spans="1:26" ht="15.75" hidden="1" customHeight="1">
      <c r="A295" s="54" t="s">
        <v>1048</v>
      </c>
      <c r="B295" s="55">
        <v>89696</v>
      </c>
      <c r="C295" s="56" t="s">
        <v>10</v>
      </c>
      <c r="D295" s="57" t="s">
        <v>416</v>
      </c>
      <c r="E295" s="55" t="s">
        <v>0</v>
      </c>
      <c r="F295" s="55" t="s">
        <v>301</v>
      </c>
      <c r="G295" s="58">
        <v>29.92</v>
      </c>
      <c r="H295" s="58">
        <f t="shared" si="28"/>
        <v>29.92</v>
      </c>
      <c r="I295" s="59"/>
      <c r="J295" s="60">
        <f t="shared" si="29"/>
        <v>299.20000000000005</v>
      </c>
      <c r="K295" s="43"/>
      <c r="L295" s="44"/>
      <c r="M295" s="44"/>
      <c r="N295" s="44"/>
      <c r="O295" s="44"/>
      <c r="P295" s="45"/>
      <c r="Q295" s="237"/>
      <c r="R295" s="311"/>
      <c r="S295" s="238"/>
      <c r="T295" s="238"/>
      <c r="U295" s="238"/>
      <c r="V295" s="238"/>
      <c r="W295" s="238"/>
      <c r="X295" s="238"/>
      <c r="Y295" s="238"/>
      <c r="Z295" s="241">
        <f t="shared" si="30"/>
        <v>0</v>
      </c>
    </row>
    <row r="296" spans="1:26" ht="15.75" hidden="1" customHeight="1">
      <c r="A296" s="54" t="s">
        <v>1049</v>
      </c>
      <c r="B296" s="55">
        <v>89784</v>
      </c>
      <c r="C296" s="56" t="s">
        <v>10</v>
      </c>
      <c r="D296" s="57" t="s">
        <v>417</v>
      </c>
      <c r="E296" s="55" t="s">
        <v>0</v>
      </c>
      <c r="F296" s="55" t="s">
        <v>388</v>
      </c>
      <c r="G296" s="58">
        <v>10.43</v>
      </c>
      <c r="H296" s="58">
        <f t="shared" si="28"/>
        <v>10.43</v>
      </c>
      <c r="I296" s="59"/>
      <c r="J296" s="60">
        <f t="shared" si="29"/>
        <v>135.59</v>
      </c>
      <c r="K296" s="43"/>
      <c r="L296" s="44"/>
      <c r="M296" s="44"/>
      <c r="N296" s="44"/>
      <c r="O296" s="44"/>
      <c r="P296" s="45"/>
      <c r="Q296" s="237"/>
      <c r="R296" s="311"/>
      <c r="S296" s="238"/>
      <c r="T296" s="238"/>
      <c r="U296" s="238"/>
      <c r="V296" s="238"/>
      <c r="W296" s="238"/>
      <c r="X296" s="238"/>
      <c r="Y296" s="238"/>
      <c r="Z296" s="241">
        <f t="shared" si="30"/>
        <v>0</v>
      </c>
    </row>
    <row r="297" spans="1:26" ht="15.75" hidden="1" customHeight="1">
      <c r="A297" s="328" t="s">
        <v>34</v>
      </c>
      <c r="B297" s="329"/>
      <c r="C297" s="329"/>
      <c r="D297" s="329"/>
      <c r="E297" s="329"/>
      <c r="F297" s="329"/>
      <c r="G297" s="329"/>
      <c r="H297" s="61">
        <f>J297/$J$6</f>
        <v>1.7233016887889151E-2</v>
      </c>
      <c r="I297" s="62"/>
      <c r="J297" s="63">
        <f>SUM(J264:J296)</f>
        <v>19917.704300000001</v>
      </c>
      <c r="K297" s="43"/>
      <c r="L297" s="44"/>
      <c r="M297" s="44"/>
      <c r="N297" s="44"/>
      <c r="O297" s="44"/>
      <c r="P297" s="45"/>
      <c r="Q297" s="237"/>
      <c r="R297" s="311"/>
      <c r="S297" s="238"/>
      <c r="T297" s="238"/>
      <c r="U297" s="238"/>
      <c r="V297" s="238"/>
      <c r="W297" s="238"/>
      <c r="X297" s="238"/>
      <c r="Y297" s="238"/>
      <c r="Z297" s="241">
        <f t="shared" si="30"/>
        <v>0</v>
      </c>
    </row>
    <row r="298" spans="1:26" ht="21.75" customHeight="1" thickBot="1">
      <c r="A298" s="64">
        <v>15</v>
      </c>
      <c r="B298" s="330"/>
      <c r="C298" s="331"/>
      <c r="D298" s="65" t="s">
        <v>418</v>
      </c>
      <c r="E298" s="330"/>
      <c r="F298" s="332"/>
      <c r="G298" s="332"/>
      <c r="H298" s="331"/>
      <c r="I298" s="250">
        <f>J298/J6</f>
        <v>2.818111101537071E-2</v>
      </c>
      <c r="J298" s="63">
        <f>'Orçamento - Proinfância - FNDE'!I293</f>
        <v>32571.373875000001</v>
      </c>
      <c r="K298" s="43"/>
      <c r="L298" s="44"/>
      <c r="M298" s="44"/>
      <c r="N298" s="44"/>
      <c r="O298" s="44"/>
      <c r="P298" s="45"/>
      <c r="Q298" s="237"/>
      <c r="R298" s="311"/>
      <c r="S298" s="238"/>
      <c r="T298" s="238"/>
      <c r="U298" s="238"/>
      <c r="V298" s="238"/>
      <c r="W298" s="238">
        <v>0.3</v>
      </c>
      <c r="X298" s="238">
        <v>0.3</v>
      </c>
      <c r="Y298" s="238">
        <v>0.4</v>
      </c>
      <c r="Z298" s="241">
        <f t="shared" si="30"/>
        <v>1</v>
      </c>
    </row>
    <row r="299" spans="1:26" ht="42.75" hidden="1" customHeight="1">
      <c r="A299" s="67" t="s">
        <v>781</v>
      </c>
      <c r="B299" s="68" t="s">
        <v>782</v>
      </c>
      <c r="C299" s="69" t="s">
        <v>15</v>
      </c>
      <c r="D299" s="57" t="s">
        <v>783</v>
      </c>
      <c r="E299" s="68" t="s">
        <v>0</v>
      </c>
      <c r="F299" s="68" t="s">
        <v>304</v>
      </c>
      <c r="G299" s="58">
        <v>734.33</v>
      </c>
      <c r="H299" s="58">
        <f t="shared" ref="H299:H326" si="31">G299*$F$6+G299</f>
        <v>734.33</v>
      </c>
      <c r="I299" s="59"/>
      <c r="J299" s="60">
        <f t="shared" ref="J299:J326" si="32">F299*H299</f>
        <v>1468.66</v>
      </c>
      <c r="K299" s="43"/>
      <c r="L299" s="44"/>
      <c r="M299" s="44"/>
      <c r="N299" s="44"/>
      <c r="O299" s="44"/>
      <c r="P299" s="45"/>
      <c r="Q299" s="237"/>
      <c r="R299" s="311"/>
      <c r="S299" s="238"/>
      <c r="T299" s="238"/>
      <c r="U299" s="238"/>
      <c r="V299" s="238"/>
      <c r="W299" s="238"/>
      <c r="X299" s="238"/>
      <c r="Y299" s="238"/>
      <c r="Z299" s="241">
        <f t="shared" si="30"/>
        <v>0</v>
      </c>
    </row>
    <row r="300" spans="1:26" ht="28.5" hidden="1" customHeight="1">
      <c r="A300" s="67" t="s">
        <v>1050</v>
      </c>
      <c r="B300" s="55">
        <v>6021</v>
      </c>
      <c r="C300" s="56" t="s">
        <v>10</v>
      </c>
      <c r="D300" s="57" t="s">
        <v>784</v>
      </c>
      <c r="E300" s="55" t="s">
        <v>0</v>
      </c>
      <c r="F300" s="55" t="s">
        <v>304</v>
      </c>
      <c r="G300" s="58">
        <v>197.79</v>
      </c>
      <c r="H300" s="58">
        <f t="shared" si="31"/>
        <v>197.79</v>
      </c>
      <c r="I300" s="59"/>
      <c r="J300" s="60">
        <f t="shared" si="32"/>
        <v>395.58</v>
      </c>
      <c r="K300" s="43"/>
      <c r="L300" s="44"/>
      <c r="M300" s="44"/>
      <c r="N300" s="44"/>
      <c r="O300" s="44"/>
      <c r="P300" s="45"/>
      <c r="Q300" s="237"/>
      <c r="R300" s="311"/>
      <c r="S300" s="238"/>
      <c r="T300" s="238"/>
      <c r="U300" s="238"/>
      <c r="V300" s="238"/>
      <c r="W300" s="238"/>
      <c r="X300" s="238"/>
      <c r="Y300" s="238"/>
      <c r="Z300" s="241">
        <f t="shared" si="30"/>
        <v>0</v>
      </c>
    </row>
    <row r="301" spans="1:26" ht="42.75" hidden="1" customHeight="1">
      <c r="A301" s="67" t="s">
        <v>785</v>
      </c>
      <c r="B301" s="68" t="s">
        <v>786</v>
      </c>
      <c r="C301" s="69" t="s">
        <v>10</v>
      </c>
      <c r="D301" s="57" t="s">
        <v>787</v>
      </c>
      <c r="E301" s="68" t="s">
        <v>0</v>
      </c>
      <c r="F301" s="68" t="s">
        <v>301</v>
      </c>
      <c r="G301" s="58">
        <v>350.59</v>
      </c>
      <c r="H301" s="58">
        <f t="shared" si="31"/>
        <v>350.59</v>
      </c>
      <c r="I301" s="59"/>
      <c r="J301" s="60">
        <f t="shared" si="32"/>
        <v>3505.8999999999996</v>
      </c>
      <c r="K301" s="43"/>
      <c r="L301" s="44"/>
      <c r="M301" s="44"/>
      <c r="N301" s="44"/>
      <c r="O301" s="44"/>
      <c r="P301" s="45"/>
      <c r="Q301" s="237"/>
      <c r="R301" s="311"/>
      <c r="S301" s="238"/>
      <c r="T301" s="238"/>
      <c r="U301" s="238"/>
      <c r="V301" s="238"/>
      <c r="W301" s="238"/>
      <c r="X301" s="238"/>
      <c r="Y301" s="238"/>
      <c r="Z301" s="241">
        <f t="shared" si="30"/>
        <v>0</v>
      </c>
    </row>
    <row r="302" spans="1:26" ht="24.75" hidden="1" customHeight="1">
      <c r="A302" s="67" t="s">
        <v>1051</v>
      </c>
      <c r="B302" s="55">
        <v>40729</v>
      </c>
      <c r="C302" s="56" t="s">
        <v>10</v>
      </c>
      <c r="D302" s="57" t="s">
        <v>788</v>
      </c>
      <c r="E302" s="55" t="s">
        <v>0</v>
      </c>
      <c r="F302" s="55" t="s">
        <v>295</v>
      </c>
      <c r="G302" s="58">
        <v>170.62</v>
      </c>
      <c r="H302" s="58">
        <f t="shared" si="31"/>
        <v>170.62</v>
      </c>
      <c r="I302" s="59"/>
      <c r="J302" s="60">
        <f t="shared" si="32"/>
        <v>2388.6800000000003</v>
      </c>
      <c r="K302" s="43"/>
      <c r="L302" s="44"/>
      <c r="M302" s="44"/>
      <c r="N302" s="44"/>
      <c r="O302" s="44"/>
      <c r="P302" s="45"/>
      <c r="Q302" s="237"/>
      <c r="R302" s="311"/>
      <c r="S302" s="238"/>
      <c r="T302" s="238"/>
      <c r="U302" s="238"/>
      <c r="V302" s="238"/>
      <c r="W302" s="238"/>
      <c r="X302" s="238"/>
      <c r="Y302" s="238"/>
      <c r="Z302" s="241">
        <f t="shared" si="30"/>
        <v>0</v>
      </c>
    </row>
    <row r="303" spans="1:26" ht="28.5" hidden="1" customHeight="1">
      <c r="A303" s="67" t="s">
        <v>1052</v>
      </c>
      <c r="B303" s="55" t="s">
        <v>419</v>
      </c>
      <c r="C303" s="56" t="s">
        <v>15</v>
      </c>
      <c r="D303" s="57" t="s">
        <v>789</v>
      </c>
      <c r="E303" s="55" t="s">
        <v>0</v>
      </c>
      <c r="F303" s="55" t="s">
        <v>304</v>
      </c>
      <c r="G303" s="58">
        <v>550.65</v>
      </c>
      <c r="H303" s="58">
        <f t="shared" si="31"/>
        <v>550.65</v>
      </c>
      <c r="I303" s="59"/>
      <c r="J303" s="60">
        <f t="shared" si="32"/>
        <v>1101.3</v>
      </c>
      <c r="K303" s="43"/>
      <c r="L303" s="44"/>
      <c r="M303" s="44"/>
      <c r="N303" s="44"/>
      <c r="O303" s="44"/>
      <c r="P303" s="45"/>
      <c r="Q303" s="237"/>
      <c r="R303" s="311"/>
      <c r="S303" s="238"/>
      <c r="T303" s="238"/>
      <c r="U303" s="238"/>
      <c r="V303" s="238"/>
      <c r="W303" s="238"/>
      <c r="X303" s="238"/>
      <c r="Y303" s="238"/>
      <c r="Z303" s="241">
        <f t="shared" si="30"/>
        <v>0</v>
      </c>
    </row>
    <row r="304" spans="1:26" ht="15.75" hidden="1" customHeight="1">
      <c r="A304" s="67" t="s">
        <v>1053</v>
      </c>
      <c r="B304" s="55"/>
      <c r="C304" s="56" t="s">
        <v>143</v>
      </c>
      <c r="D304" s="57" t="s">
        <v>420</v>
      </c>
      <c r="E304" s="55" t="s">
        <v>0</v>
      </c>
      <c r="F304" s="55" t="s">
        <v>304</v>
      </c>
      <c r="G304" s="58">
        <v>31.4</v>
      </c>
      <c r="H304" s="58">
        <f t="shared" si="31"/>
        <v>31.4</v>
      </c>
      <c r="I304" s="59"/>
      <c r="J304" s="60">
        <f t="shared" si="32"/>
        <v>62.8</v>
      </c>
      <c r="K304" s="43"/>
      <c r="L304" s="44"/>
      <c r="M304" s="44"/>
      <c r="N304" s="44"/>
      <c r="O304" s="44"/>
      <c r="P304" s="45"/>
      <c r="Q304" s="237"/>
      <c r="R304" s="311"/>
      <c r="S304" s="238"/>
      <c r="T304" s="238"/>
      <c r="U304" s="238"/>
      <c r="V304" s="238"/>
      <c r="W304" s="238"/>
      <c r="X304" s="238"/>
      <c r="Y304" s="238"/>
      <c r="Z304" s="241">
        <f t="shared" si="30"/>
        <v>0</v>
      </c>
    </row>
    <row r="305" spans="1:26" ht="15.75" hidden="1" customHeight="1">
      <c r="A305" s="67" t="s">
        <v>1054</v>
      </c>
      <c r="B305" s="55"/>
      <c r="C305" s="56" t="s">
        <v>143</v>
      </c>
      <c r="D305" s="57" t="s">
        <v>421</v>
      </c>
      <c r="E305" s="55" t="s">
        <v>0</v>
      </c>
      <c r="F305" s="55" t="s">
        <v>295</v>
      </c>
      <c r="G305" s="58">
        <v>59.9</v>
      </c>
      <c r="H305" s="58">
        <f t="shared" si="31"/>
        <v>59.9</v>
      </c>
      <c r="I305" s="59"/>
      <c r="J305" s="60">
        <f t="shared" si="32"/>
        <v>838.6</v>
      </c>
      <c r="K305" s="43"/>
      <c r="L305" s="44"/>
      <c r="M305" s="44"/>
      <c r="N305" s="44"/>
      <c r="O305" s="44"/>
      <c r="P305" s="45"/>
      <c r="Q305" s="237"/>
      <c r="R305" s="311"/>
      <c r="S305" s="238"/>
      <c r="T305" s="238"/>
      <c r="U305" s="238"/>
      <c r="V305" s="238"/>
      <c r="W305" s="238"/>
      <c r="X305" s="238"/>
      <c r="Y305" s="238"/>
      <c r="Z305" s="241">
        <f t="shared" si="30"/>
        <v>0</v>
      </c>
    </row>
    <row r="306" spans="1:26" ht="28.5" hidden="1" customHeight="1">
      <c r="A306" s="67" t="s">
        <v>1055</v>
      </c>
      <c r="B306" s="55"/>
      <c r="C306" s="56" t="s">
        <v>143</v>
      </c>
      <c r="D306" s="57" t="s">
        <v>790</v>
      </c>
      <c r="E306" s="55" t="s">
        <v>422</v>
      </c>
      <c r="F306" s="55" t="s">
        <v>140</v>
      </c>
      <c r="G306" s="58">
        <v>27</v>
      </c>
      <c r="H306" s="58">
        <f t="shared" si="31"/>
        <v>27</v>
      </c>
      <c r="I306" s="59"/>
      <c r="J306" s="60">
        <f t="shared" si="32"/>
        <v>81</v>
      </c>
      <c r="K306" s="43"/>
      <c r="L306" s="44"/>
      <c r="M306" s="44"/>
      <c r="N306" s="44"/>
      <c r="O306" s="44"/>
      <c r="P306" s="45"/>
      <c r="Q306" s="237"/>
      <c r="R306" s="311"/>
      <c r="S306" s="238"/>
      <c r="T306" s="238"/>
      <c r="U306" s="238"/>
      <c r="V306" s="238"/>
      <c r="W306" s="238"/>
      <c r="X306" s="238"/>
      <c r="Y306" s="238"/>
      <c r="Z306" s="241">
        <f t="shared" si="30"/>
        <v>0</v>
      </c>
    </row>
    <row r="307" spans="1:26" ht="28.5" hidden="1" customHeight="1">
      <c r="A307" s="67" t="s">
        <v>1056</v>
      </c>
      <c r="B307" s="55"/>
      <c r="C307" s="56" t="s">
        <v>143</v>
      </c>
      <c r="D307" s="57" t="s">
        <v>791</v>
      </c>
      <c r="E307" s="55" t="s">
        <v>0</v>
      </c>
      <c r="F307" s="55" t="s">
        <v>140</v>
      </c>
      <c r="G307" s="58">
        <v>119</v>
      </c>
      <c r="H307" s="58">
        <f t="shared" si="31"/>
        <v>119</v>
      </c>
      <c r="I307" s="59"/>
      <c r="J307" s="60">
        <f t="shared" si="32"/>
        <v>357</v>
      </c>
      <c r="K307" s="43"/>
      <c r="L307" s="44"/>
      <c r="M307" s="44"/>
      <c r="N307" s="44"/>
      <c r="O307" s="44"/>
      <c r="P307" s="45"/>
      <c r="Q307" s="237"/>
      <c r="R307" s="311"/>
      <c r="S307" s="238"/>
      <c r="T307" s="238"/>
      <c r="U307" s="238"/>
      <c r="V307" s="238"/>
      <c r="W307" s="238"/>
      <c r="X307" s="238"/>
      <c r="Y307" s="238"/>
      <c r="Z307" s="241">
        <f t="shared" si="30"/>
        <v>0</v>
      </c>
    </row>
    <row r="308" spans="1:26" ht="42.75" hidden="1" customHeight="1">
      <c r="A308" s="67" t="s">
        <v>1057</v>
      </c>
      <c r="B308" s="55">
        <v>86904</v>
      </c>
      <c r="C308" s="56" t="s">
        <v>10</v>
      </c>
      <c r="D308" s="57" t="s">
        <v>792</v>
      </c>
      <c r="E308" s="55" t="s">
        <v>0</v>
      </c>
      <c r="F308" s="55" t="s">
        <v>140</v>
      </c>
      <c r="G308" s="58">
        <v>81.7</v>
      </c>
      <c r="H308" s="58">
        <f t="shared" si="31"/>
        <v>81.7</v>
      </c>
      <c r="I308" s="59"/>
      <c r="J308" s="60">
        <f t="shared" si="32"/>
        <v>245.10000000000002</v>
      </c>
      <c r="K308" s="43"/>
      <c r="L308" s="44"/>
      <c r="M308" s="44"/>
      <c r="N308" s="44"/>
      <c r="O308" s="44"/>
      <c r="P308" s="45"/>
      <c r="Q308" s="237"/>
      <c r="R308" s="311"/>
      <c r="S308" s="238"/>
      <c r="T308" s="238"/>
      <c r="U308" s="238"/>
      <c r="V308" s="238"/>
      <c r="W308" s="238"/>
      <c r="X308" s="238"/>
      <c r="Y308" s="238"/>
      <c r="Z308" s="241">
        <f t="shared" si="30"/>
        <v>0</v>
      </c>
    </row>
    <row r="309" spans="1:26" ht="42.75" hidden="1" customHeight="1">
      <c r="A309" s="67" t="s">
        <v>1058</v>
      </c>
      <c r="B309" s="55">
        <v>86901</v>
      </c>
      <c r="C309" s="56" t="s">
        <v>10</v>
      </c>
      <c r="D309" s="57" t="s">
        <v>793</v>
      </c>
      <c r="E309" s="55" t="s">
        <v>0</v>
      </c>
      <c r="F309" s="55" t="s">
        <v>388</v>
      </c>
      <c r="G309" s="58">
        <v>102.62</v>
      </c>
      <c r="H309" s="58">
        <f t="shared" si="31"/>
        <v>102.62</v>
      </c>
      <c r="I309" s="59"/>
      <c r="J309" s="60">
        <f t="shared" si="32"/>
        <v>1334.06</v>
      </c>
      <c r="K309" s="43"/>
      <c r="L309" s="44"/>
      <c r="M309" s="44"/>
      <c r="N309" s="44"/>
      <c r="O309" s="44"/>
      <c r="P309" s="45"/>
      <c r="Q309" s="237"/>
      <c r="R309" s="311"/>
      <c r="S309" s="238"/>
      <c r="T309" s="238"/>
      <c r="U309" s="238"/>
      <c r="V309" s="238"/>
      <c r="W309" s="238"/>
      <c r="X309" s="238"/>
      <c r="Y309" s="238"/>
      <c r="Z309" s="241">
        <f t="shared" si="30"/>
        <v>0</v>
      </c>
    </row>
    <row r="310" spans="1:26" ht="42.75" hidden="1" customHeight="1">
      <c r="A310" s="67" t="s">
        <v>794</v>
      </c>
      <c r="B310" s="68"/>
      <c r="C310" s="56" t="s">
        <v>143</v>
      </c>
      <c r="D310" s="57" t="s">
        <v>795</v>
      </c>
      <c r="E310" s="68" t="s">
        <v>0</v>
      </c>
      <c r="F310" s="68" t="s">
        <v>140</v>
      </c>
      <c r="G310" s="58">
        <v>395</v>
      </c>
      <c r="H310" s="58">
        <f t="shared" si="31"/>
        <v>395</v>
      </c>
      <c r="I310" s="59"/>
      <c r="J310" s="60">
        <f t="shared" si="32"/>
        <v>1185</v>
      </c>
      <c r="K310" s="43"/>
      <c r="L310" s="44"/>
      <c r="M310" s="44"/>
      <c r="N310" s="44"/>
      <c r="O310" s="44"/>
      <c r="P310" s="45"/>
      <c r="Q310" s="237"/>
      <c r="R310" s="311"/>
      <c r="S310" s="238"/>
      <c r="T310" s="238"/>
      <c r="U310" s="238"/>
      <c r="V310" s="238"/>
      <c r="W310" s="238"/>
      <c r="X310" s="238"/>
      <c r="Y310" s="238"/>
      <c r="Z310" s="241">
        <f t="shared" si="30"/>
        <v>0</v>
      </c>
    </row>
    <row r="311" spans="1:26" ht="42.75" hidden="1" customHeight="1">
      <c r="A311" s="67" t="s">
        <v>796</v>
      </c>
      <c r="B311" s="68" t="s">
        <v>797</v>
      </c>
      <c r="C311" s="69" t="s">
        <v>10</v>
      </c>
      <c r="D311" s="57" t="s">
        <v>798</v>
      </c>
      <c r="E311" s="68" t="s">
        <v>422</v>
      </c>
      <c r="F311" s="68" t="s">
        <v>328</v>
      </c>
      <c r="G311" s="58">
        <v>274.60000000000002</v>
      </c>
      <c r="H311" s="58">
        <f t="shared" si="31"/>
        <v>274.60000000000002</v>
      </c>
      <c r="I311" s="59"/>
      <c r="J311" s="60">
        <f t="shared" si="32"/>
        <v>2471.4</v>
      </c>
      <c r="K311" s="43"/>
      <c r="L311" s="44"/>
      <c r="M311" s="44"/>
      <c r="N311" s="44"/>
      <c r="O311" s="44"/>
      <c r="P311" s="45"/>
      <c r="Q311" s="237"/>
      <c r="R311" s="311"/>
      <c r="S311" s="238"/>
      <c r="T311" s="238"/>
      <c r="U311" s="238"/>
      <c r="V311" s="238"/>
      <c r="W311" s="238"/>
      <c r="X311" s="238"/>
      <c r="Y311" s="238"/>
      <c r="Z311" s="241">
        <f t="shared" si="30"/>
        <v>0</v>
      </c>
    </row>
    <row r="312" spans="1:26" ht="28.5" hidden="1" customHeight="1">
      <c r="A312" s="67" t="s">
        <v>1059</v>
      </c>
      <c r="B312" s="55"/>
      <c r="C312" s="56" t="s">
        <v>143</v>
      </c>
      <c r="D312" s="57" t="s">
        <v>423</v>
      </c>
      <c r="E312" s="55" t="s">
        <v>0</v>
      </c>
      <c r="F312" s="55" t="s">
        <v>311</v>
      </c>
      <c r="G312" s="58">
        <v>38.5</v>
      </c>
      <c r="H312" s="58">
        <f t="shared" si="31"/>
        <v>38.5</v>
      </c>
      <c r="I312" s="59"/>
      <c r="J312" s="60">
        <f t="shared" si="32"/>
        <v>654.5</v>
      </c>
      <c r="K312" s="43"/>
      <c r="L312" s="44"/>
      <c r="M312" s="44"/>
      <c r="N312" s="44"/>
      <c r="O312" s="44"/>
      <c r="P312" s="45"/>
      <c r="Q312" s="237"/>
      <c r="R312" s="311"/>
      <c r="S312" s="238"/>
      <c r="T312" s="238"/>
      <c r="U312" s="238"/>
      <c r="V312" s="238"/>
      <c r="W312" s="238"/>
      <c r="X312" s="238"/>
      <c r="Y312" s="238"/>
      <c r="Z312" s="241">
        <f t="shared" si="30"/>
        <v>0</v>
      </c>
    </row>
    <row r="313" spans="1:26" ht="15.75" hidden="1" customHeight="1">
      <c r="A313" s="67" t="s">
        <v>1060</v>
      </c>
      <c r="B313" s="55"/>
      <c r="C313" s="56" t="s">
        <v>143</v>
      </c>
      <c r="D313" s="57" t="s">
        <v>424</v>
      </c>
      <c r="E313" s="55" t="s">
        <v>0</v>
      </c>
      <c r="F313" s="55" t="s">
        <v>388</v>
      </c>
      <c r="G313" s="58">
        <v>59.9</v>
      </c>
      <c r="H313" s="58">
        <f t="shared" si="31"/>
        <v>59.9</v>
      </c>
      <c r="I313" s="59"/>
      <c r="J313" s="60">
        <f t="shared" si="32"/>
        <v>778.69999999999993</v>
      </c>
      <c r="K313" s="43"/>
      <c r="L313" s="44"/>
      <c r="M313" s="44"/>
      <c r="N313" s="44"/>
      <c r="O313" s="44"/>
      <c r="P313" s="45"/>
      <c r="Q313" s="237"/>
      <c r="R313" s="311"/>
      <c r="S313" s="238"/>
      <c r="T313" s="238"/>
      <c r="U313" s="238"/>
      <c r="V313" s="238"/>
      <c r="W313" s="238"/>
      <c r="X313" s="238"/>
      <c r="Y313" s="238"/>
      <c r="Z313" s="241">
        <f t="shared" si="30"/>
        <v>0</v>
      </c>
    </row>
    <row r="314" spans="1:26" ht="28.5" hidden="1" customHeight="1">
      <c r="A314" s="67" t="s">
        <v>1061</v>
      </c>
      <c r="B314" s="55"/>
      <c r="C314" s="56" t="s">
        <v>143</v>
      </c>
      <c r="D314" s="57" t="s">
        <v>799</v>
      </c>
      <c r="E314" s="55" t="s">
        <v>0</v>
      </c>
      <c r="F314" s="55" t="s">
        <v>13</v>
      </c>
      <c r="G314" s="58">
        <v>110</v>
      </c>
      <c r="H314" s="58">
        <f t="shared" si="31"/>
        <v>110</v>
      </c>
      <c r="I314" s="59"/>
      <c r="J314" s="60">
        <f t="shared" si="32"/>
        <v>660</v>
      </c>
      <c r="K314" s="43"/>
      <c r="L314" s="44"/>
      <c r="M314" s="44"/>
      <c r="N314" s="44"/>
      <c r="O314" s="44"/>
      <c r="P314" s="45"/>
      <c r="Q314" s="237"/>
      <c r="R314" s="311"/>
      <c r="S314" s="238"/>
      <c r="T314" s="238"/>
      <c r="U314" s="238"/>
      <c r="V314" s="238"/>
      <c r="W314" s="238"/>
      <c r="X314" s="238"/>
      <c r="Y314" s="238"/>
      <c r="Z314" s="241">
        <f t="shared" si="30"/>
        <v>0</v>
      </c>
    </row>
    <row r="315" spans="1:26" ht="15.75" hidden="1" customHeight="1">
      <c r="A315" s="67" t="s">
        <v>1062</v>
      </c>
      <c r="B315" s="55"/>
      <c r="C315" s="56" t="s">
        <v>143</v>
      </c>
      <c r="D315" s="57" t="s">
        <v>425</v>
      </c>
      <c r="E315" s="55" t="s">
        <v>0</v>
      </c>
      <c r="F315" s="55" t="s">
        <v>140</v>
      </c>
      <c r="G315" s="58">
        <v>62.9</v>
      </c>
      <c r="H315" s="58">
        <f t="shared" si="31"/>
        <v>62.9</v>
      </c>
      <c r="I315" s="59"/>
      <c r="J315" s="60">
        <f t="shared" si="32"/>
        <v>188.7</v>
      </c>
      <c r="K315" s="43"/>
      <c r="L315" s="44"/>
      <c r="M315" s="44"/>
      <c r="N315" s="44"/>
      <c r="O315" s="44"/>
      <c r="P315" s="45"/>
      <c r="Q315" s="237"/>
      <c r="R315" s="311"/>
      <c r="S315" s="238"/>
      <c r="T315" s="238"/>
      <c r="U315" s="238"/>
      <c r="V315" s="238"/>
      <c r="W315" s="238"/>
      <c r="X315" s="238"/>
      <c r="Y315" s="238"/>
      <c r="Z315" s="241">
        <f t="shared" si="30"/>
        <v>0</v>
      </c>
    </row>
    <row r="316" spans="1:26" ht="15.75" hidden="1" customHeight="1">
      <c r="A316" s="67" t="s">
        <v>1063</v>
      </c>
      <c r="B316" s="55"/>
      <c r="C316" s="56" t="s">
        <v>143</v>
      </c>
      <c r="D316" s="57" t="s">
        <v>426</v>
      </c>
      <c r="E316" s="55" t="s">
        <v>0</v>
      </c>
      <c r="F316" s="55" t="s">
        <v>1</v>
      </c>
      <c r="G316" s="58">
        <v>110</v>
      </c>
      <c r="H316" s="58">
        <f t="shared" si="31"/>
        <v>110</v>
      </c>
      <c r="I316" s="59"/>
      <c r="J316" s="60">
        <f t="shared" si="32"/>
        <v>110</v>
      </c>
      <c r="K316" s="43"/>
      <c r="L316" s="44"/>
      <c r="M316" s="44"/>
      <c r="N316" s="44"/>
      <c r="O316" s="44"/>
      <c r="P316" s="45"/>
      <c r="Q316" s="237"/>
      <c r="R316" s="311"/>
      <c r="S316" s="238"/>
      <c r="T316" s="238"/>
      <c r="U316" s="238"/>
      <c r="V316" s="238"/>
      <c r="W316" s="238"/>
      <c r="X316" s="238"/>
      <c r="Y316" s="238"/>
      <c r="Z316" s="241">
        <f t="shared" si="30"/>
        <v>0</v>
      </c>
    </row>
    <row r="317" spans="1:26" ht="28.5" hidden="1" customHeight="1">
      <c r="A317" s="67" t="s">
        <v>1064</v>
      </c>
      <c r="B317" s="55" t="s">
        <v>427</v>
      </c>
      <c r="C317" s="56" t="s">
        <v>10</v>
      </c>
      <c r="D317" s="57" t="s">
        <v>428</v>
      </c>
      <c r="E317" s="55" t="s">
        <v>29</v>
      </c>
      <c r="F317" s="55" t="s">
        <v>429</v>
      </c>
      <c r="G317" s="58">
        <v>78.09</v>
      </c>
      <c r="H317" s="58">
        <f t="shared" si="31"/>
        <v>78.09</v>
      </c>
      <c r="I317" s="59"/>
      <c r="J317" s="60">
        <f t="shared" si="32"/>
        <v>773.09100000000001</v>
      </c>
      <c r="K317" s="43"/>
      <c r="L317" s="44"/>
      <c r="M317" s="44"/>
      <c r="N317" s="44"/>
      <c r="O317" s="44"/>
      <c r="P317" s="45"/>
      <c r="Q317" s="237"/>
      <c r="R317" s="311"/>
      <c r="S317" s="238"/>
      <c r="T317" s="238"/>
      <c r="U317" s="238"/>
      <c r="V317" s="238"/>
      <c r="W317" s="238"/>
      <c r="X317" s="238"/>
      <c r="Y317" s="238"/>
      <c r="Z317" s="241">
        <f t="shared" si="30"/>
        <v>0</v>
      </c>
    </row>
    <row r="318" spans="1:26" ht="15.75" hidden="1" customHeight="1">
      <c r="A318" s="67" t="s">
        <v>1065</v>
      </c>
      <c r="B318" s="55"/>
      <c r="C318" s="56" t="s">
        <v>143</v>
      </c>
      <c r="D318" s="57" t="s">
        <v>430</v>
      </c>
      <c r="E318" s="55" t="s">
        <v>0</v>
      </c>
      <c r="F318" s="55" t="s">
        <v>304</v>
      </c>
      <c r="G318" s="58">
        <v>458</v>
      </c>
      <c r="H318" s="58">
        <f t="shared" si="31"/>
        <v>458</v>
      </c>
      <c r="I318" s="59"/>
      <c r="J318" s="60">
        <f t="shared" si="32"/>
        <v>916</v>
      </c>
      <c r="K318" s="43"/>
      <c r="L318" s="44"/>
      <c r="M318" s="44"/>
      <c r="N318" s="44"/>
      <c r="O318" s="44"/>
      <c r="P318" s="45"/>
      <c r="Q318" s="237"/>
      <c r="R318" s="311"/>
      <c r="S318" s="238"/>
      <c r="T318" s="238"/>
      <c r="U318" s="238"/>
      <c r="V318" s="238"/>
      <c r="W318" s="238"/>
      <c r="X318" s="238"/>
      <c r="Y318" s="238"/>
      <c r="Z318" s="241">
        <f t="shared" si="30"/>
        <v>0</v>
      </c>
    </row>
    <row r="319" spans="1:26" ht="15.75" hidden="1" customHeight="1">
      <c r="A319" s="67" t="s">
        <v>1066</v>
      </c>
      <c r="B319" s="55"/>
      <c r="C319" s="56" t="s">
        <v>143</v>
      </c>
      <c r="D319" s="57" t="s">
        <v>431</v>
      </c>
      <c r="E319" s="55" t="s">
        <v>0</v>
      </c>
      <c r="F319" s="55" t="s">
        <v>304</v>
      </c>
      <c r="G319" s="58">
        <v>59</v>
      </c>
      <c r="H319" s="58">
        <f t="shared" si="31"/>
        <v>59</v>
      </c>
      <c r="I319" s="59"/>
      <c r="J319" s="60">
        <f t="shared" si="32"/>
        <v>118</v>
      </c>
      <c r="K319" s="43"/>
      <c r="L319" s="44"/>
      <c r="M319" s="44"/>
      <c r="N319" s="44"/>
      <c r="O319" s="44"/>
      <c r="P319" s="45"/>
      <c r="Q319" s="237"/>
      <c r="R319" s="311"/>
      <c r="S319" s="238"/>
      <c r="T319" s="238"/>
      <c r="U319" s="238"/>
      <c r="V319" s="238"/>
      <c r="W319" s="238"/>
      <c r="X319" s="238"/>
      <c r="Y319" s="238"/>
      <c r="Z319" s="241">
        <f t="shared" si="30"/>
        <v>0</v>
      </c>
    </row>
    <row r="320" spans="1:26" ht="28.5" hidden="1" customHeight="1">
      <c r="A320" s="67" t="s">
        <v>1067</v>
      </c>
      <c r="B320" s="55"/>
      <c r="C320" s="56" t="s">
        <v>143</v>
      </c>
      <c r="D320" s="57" t="s">
        <v>800</v>
      </c>
      <c r="E320" s="55" t="s">
        <v>0</v>
      </c>
      <c r="F320" s="55" t="s">
        <v>304</v>
      </c>
      <c r="G320" s="58">
        <v>59</v>
      </c>
      <c r="H320" s="58">
        <f t="shared" si="31"/>
        <v>59</v>
      </c>
      <c r="I320" s="59"/>
      <c r="J320" s="60">
        <f t="shared" si="32"/>
        <v>118</v>
      </c>
      <c r="K320" s="43"/>
      <c r="L320" s="44"/>
      <c r="M320" s="44"/>
      <c r="N320" s="44"/>
      <c r="O320" s="44"/>
      <c r="P320" s="45"/>
      <c r="Q320" s="237"/>
      <c r="R320" s="311"/>
      <c r="S320" s="238"/>
      <c r="T320" s="238"/>
      <c r="U320" s="238"/>
      <c r="V320" s="238"/>
      <c r="W320" s="238"/>
      <c r="X320" s="238"/>
      <c r="Y320" s="238"/>
      <c r="Z320" s="241">
        <f t="shared" si="30"/>
        <v>0</v>
      </c>
    </row>
    <row r="321" spans="1:26" ht="28.5" hidden="1" customHeight="1">
      <c r="A321" s="67" t="s">
        <v>1068</v>
      </c>
      <c r="B321" s="55">
        <v>73663</v>
      </c>
      <c r="C321" s="56" t="s">
        <v>10</v>
      </c>
      <c r="D321" s="57" t="s">
        <v>801</v>
      </c>
      <c r="E321" s="55" t="s">
        <v>0</v>
      </c>
      <c r="F321" s="55" t="s">
        <v>301</v>
      </c>
      <c r="G321" s="58">
        <v>87.74</v>
      </c>
      <c r="H321" s="58">
        <f t="shared" si="31"/>
        <v>87.74</v>
      </c>
      <c r="I321" s="59"/>
      <c r="J321" s="60">
        <f t="shared" si="32"/>
        <v>877.4</v>
      </c>
      <c r="K321" s="43"/>
      <c r="L321" s="44"/>
      <c r="M321" s="44"/>
      <c r="N321" s="44"/>
      <c r="O321" s="44"/>
      <c r="P321" s="45"/>
      <c r="Q321" s="237"/>
      <c r="R321" s="311"/>
      <c r="S321" s="238"/>
      <c r="T321" s="238"/>
      <c r="U321" s="238"/>
      <c r="V321" s="238"/>
      <c r="W321" s="238"/>
      <c r="X321" s="238"/>
      <c r="Y321" s="238"/>
      <c r="Z321" s="241">
        <f t="shared" si="30"/>
        <v>0</v>
      </c>
    </row>
    <row r="322" spans="1:26" ht="28.5" hidden="1" customHeight="1">
      <c r="A322" s="67" t="s">
        <v>1069</v>
      </c>
      <c r="B322" s="55">
        <v>86909</v>
      </c>
      <c r="C322" s="56" t="s">
        <v>10</v>
      </c>
      <c r="D322" s="57" t="s">
        <v>432</v>
      </c>
      <c r="E322" s="55" t="s">
        <v>0</v>
      </c>
      <c r="F322" s="55" t="s">
        <v>81</v>
      </c>
      <c r="G322" s="58">
        <v>73.67</v>
      </c>
      <c r="H322" s="58">
        <f t="shared" si="31"/>
        <v>73.67</v>
      </c>
      <c r="I322" s="59"/>
      <c r="J322" s="60">
        <f t="shared" si="32"/>
        <v>884.04</v>
      </c>
      <c r="K322" s="43"/>
      <c r="L322" s="44"/>
      <c r="M322" s="44"/>
      <c r="N322" s="44"/>
      <c r="O322" s="44"/>
      <c r="P322" s="45"/>
      <c r="Q322" s="237"/>
      <c r="R322" s="311"/>
      <c r="S322" s="238"/>
      <c r="T322" s="238"/>
      <c r="U322" s="238"/>
      <c r="V322" s="238"/>
      <c r="W322" s="238"/>
      <c r="X322" s="238"/>
      <c r="Y322" s="238"/>
      <c r="Z322" s="241">
        <f t="shared" si="30"/>
        <v>0</v>
      </c>
    </row>
    <row r="323" spans="1:26" ht="15.75" hidden="1" customHeight="1">
      <c r="A323" s="67" t="s">
        <v>1070</v>
      </c>
      <c r="B323" s="55">
        <v>86916</v>
      </c>
      <c r="C323" s="56" t="s">
        <v>10</v>
      </c>
      <c r="D323" s="57" t="s">
        <v>433</v>
      </c>
      <c r="E323" s="55" t="s">
        <v>0</v>
      </c>
      <c r="F323" s="55" t="s">
        <v>13</v>
      </c>
      <c r="G323" s="58">
        <v>10.24</v>
      </c>
      <c r="H323" s="58">
        <f t="shared" si="31"/>
        <v>10.24</v>
      </c>
      <c r="I323" s="59"/>
      <c r="J323" s="60">
        <f t="shared" si="32"/>
        <v>61.44</v>
      </c>
      <c r="K323" s="43"/>
      <c r="L323" s="44"/>
      <c r="M323" s="44"/>
      <c r="N323" s="44"/>
      <c r="O323" s="44"/>
      <c r="P323" s="45"/>
      <c r="Q323" s="237"/>
      <c r="R323" s="311"/>
      <c r="S323" s="238"/>
      <c r="T323" s="238"/>
      <c r="U323" s="238"/>
      <c r="V323" s="238"/>
      <c r="W323" s="238"/>
      <c r="X323" s="238"/>
      <c r="Y323" s="238"/>
      <c r="Z323" s="241">
        <f t="shared" si="30"/>
        <v>0</v>
      </c>
    </row>
    <row r="324" spans="1:26" ht="28.5" hidden="1" customHeight="1">
      <c r="A324" s="67" t="s">
        <v>1071</v>
      </c>
      <c r="B324" s="55">
        <v>86906</v>
      </c>
      <c r="C324" s="56" t="s">
        <v>10</v>
      </c>
      <c r="D324" s="57" t="s">
        <v>434</v>
      </c>
      <c r="E324" s="55" t="s">
        <v>0</v>
      </c>
      <c r="F324" s="55" t="s">
        <v>359</v>
      </c>
      <c r="G324" s="58">
        <v>36.86</v>
      </c>
      <c r="H324" s="58">
        <f t="shared" si="31"/>
        <v>36.86</v>
      </c>
      <c r="I324" s="59"/>
      <c r="J324" s="60">
        <f t="shared" si="32"/>
        <v>700.34</v>
      </c>
      <c r="K324" s="43"/>
      <c r="L324" s="44"/>
      <c r="M324" s="44"/>
      <c r="N324" s="44"/>
      <c r="O324" s="44"/>
      <c r="P324" s="45"/>
      <c r="Q324" s="237"/>
      <c r="R324" s="311"/>
      <c r="S324" s="238"/>
      <c r="T324" s="238"/>
      <c r="U324" s="238"/>
      <c r="V324" s="238"/>
      <c r="W324" s="238"/>
      <c r="X324" s="238"/>
      <c r="Y324" s="238"/>
      <c r="Z324" s="241">
        <f t="shared" si="30"/>
        <v>0</v>
      </c>
    </row>
    <row r="325" spans="1:26" ht="28.5" hidden="1" customHeight="1">
      <c r="A325" s="67" t="s">
        <v>1072</v>
      </c>
      <c r="B325" s="55">
        <v>9535</v>
      </c>
      <c r="C325" s="56" t="s">
        <v>10</v>
      </c>
      <c r="D325" s="57" t="s">
        <v>802</v>
      </c>
      <c r="E325" s="55" t="s">
        <v>0</v>
      </c>
      <c r="F325" s="55" t="s">
        <v>301</v>
      </c>
      <c r="G325" s="58">
        <v>52.53</v>
      </c>
      <c r="H325" s="58">
        <f t="shared" si="31"/>
        <v>52.53</v>
      </c>
      <c r="I325" s="59"/>
      <c r="J325" s="60">
        <f t="shared" si="32"/>
        <v>525.29999999999995</v>
      </c>
      <c r="K325" s="43"/>
      <c r="L325" s="44"/>
      <c r="M325" s="44"/>
      <c r="N325" s="44"/>
      <c r="O325" s="44"/>
      <c r="P325" s="45"/>
      <c r="Q325" s="237"/>
      <c r="R325" s="311"/>
      <c r="S325" s="238"/>
      <c r="T325" s="238"/>
      <c r="U325" s="238"/>
      <c r="V325" s="238"/>
      <c r="W325" s="238"/>
      <c r="X325" s="238"/>
      <c r="Y325" s="238"/>
      <c r="Z325" s="241">
        <f t="shared" si="30"/>
        <v>0</v>
      </c>
    </row>
    <row r="326" spans="1:26" ht="24.75" hidden="1" customHeight="1">
      <c r="A326" s="67" t="s">
        <v>1073</v>
      </c>
      <c r="B326" s="55">
        <v>86919</v>
      </c>
      <c r="C326" s="56" t="s">
        <v>10</v>
      </c>
      <c r="D326" s="74" t="s">
        <v>803</v>
      </c>
      <c r="E326" s="55" t="s">
        <v>0</v>
      </c>
      <c r="F326" s="55" t="s">
        <v>142</v>
      </c>
      <c r="G326" s="58">
        <v>313.35000000000002</v>
      </c>
      <c r="H326" s="58">
        <f t="shared" si="31"/>
        <v>313.35000000000002</v>
      </c>
      <c r="I326" s="59"/>
      <c r="J326" s="60">
        <f t="shared" si="32"/>
        <v>1566.75</v>
      </c>
      <c r="K326" s="43"/>
      <c r="L326" s="44"/>
      <c r="M326" s="44"/>
      <c r="N326" s="44"/>
      <c r="O326" s="44"/>
      <c r="P326" s="45"/>
      <c r="Q326" s="237"/>
      <c r="R326" s="311"/>
      <c r="S326" s="238"/>
      <c r="T326" s="238"/>
      <c r="U326" s="238"/>
      <c r="V326" s="238"/>
      <c r="W326" s="238"/>
      <c r="X326" s="238"/>
      <c r="Y326" s="238"/>
      <c r="Z326" s="241">
        <f t="shared" si="30"/>
        <v>0</v>
      </c>
    </row>
    <row r="327" spans="1:26" ht="15.75" hidden="1" customHeight="1">
      <c r="A327" s="328" t="s">
        <v>34</v>
      </c>
      <c r="B327" s="329"/>
      <c r="C327" s="329"/>
      <c r="D327" s="329"/>
      <c r="E327" s="329"/>
      <c r="F327" s="329"/>
      <c r="G327" s="329"/>
      <c r="H327" s="61">
        <f>J327/$J$6</f>
        <v>2.1082891514056352E-2</v>
      </c>
      <c r="I327" s="62"/>
      <c r="J327" s="63">
        <f>SUM(J299:J326)</f>
        <v>24367.341</v>
      </c>
      <c r="K327" s="43"/>
      <c r="L327" s="44"/>
      <c r="M327" s="44"/>
      <c r="N327" s="44"/>
      <c r="O327" s="44"/>
      <c r="P327" s="45"/>
      <c r="Q327" s="237"/>
      <c r="R327" s="311"/>
      <c r="S327" s="238"/>
      <c r="T327" s="238"/>
      <c r="U327" s="238"/>
      <c r="V327" s="238"/>
      <c r="W327" s="238"/>
      <c r="X327" s="238"/>
      <c r="Y327" s="238"/>
      <c r="Z327" s="241">
        <f t="shared" si="30"/>
        <v>0</v>
      </c>
    </row>
    <row r="328" spans="1:26" ht="21.75" customHeight="1" thickBot="1">
      <c r="A328" s="64">
        <v>16</v>
      </c>
      <c r="B328" s="330"/>
      <c r="C328" s="331"/>
      <c r="D328" s="65" t="s">
        <v>435</v>
      </c>
      <c r="E328" s="330"/>
      <c r="F328" s="332"/>
      <c r="G328" s="332"/>
      <c r="H328" s="331"/>
      <c r="I328" s="250">
        <f>J328/J6</f>
        <v>1.8850153526933581E-3</v>
      </c>
      <c r="J328" s="63">
        <f>'Orçamento - Proinfância - FNDE'!I323</f>
        <v>2178.6770499999998</v>
      </c>
      <c r="K328" s="43"/>
      <c r="L328" s="44"/>
      <c r="M328" s="44"/>
      <c r="N328" s="44"/>
      <c r="O328" s="44"/>
      <c r="P328" s="45"/>
      <c r="Q328" s="237"/>
      <c r="R328" s="311"/>
      <c r="S328" s="238"/>
      <c r="T328" s="238"/>
      <c r="U328" s="238">
        <v>0.25</v>
      </c>
      <c r="V328" s="238">
        <v>0.25</v>
      </c>
      <c r="W328" s="238">
        <v>0.5</v>
      </c>
      <c r="X328" s="238"/>
      <c r="Y328" s="238"/>
      <c r="Z328" s="241">
        <f t="shared" si="30"/>
        <v>1</v>
      </c>
    </row>
    <row r="329" spans="1:26" ht="15.75" hidden="1" customHeight="1">
      <c r="A329" s="54" t="s">
        <v>1074</v>
      </c>
      <c r="B329" s="55" t="s">
        <v>436</v>
      </c>
      <c r="C329" s="56" t="s">
        <v>10</v>
      </c>
      <c r="D329" s="57" t="s">
        <v>437</v>
      </c>
      <c r="E329" s="55" t="s">
        <v>37</v>
      </c>
      <c r="F329" s="55" t="s">
        <v>438</v>
      </c>
      <c r="G329" s="58">
        <v>352.86</v>
      </c>
      <c r="H329" s="58">
        <f t="shared" ref="H329:H349" si="33">G329*$F$6+G329</f>
        <v>352.86</v>
      </c>
      <c r="I329" s="59"/>
      <c r="J329" s="60">
        <f t="shared" ref="J329:J349" si="34">F329*H329</f>
        <v>275.23080000000004</v>
      </c>
      <c r="K329" s="43"/>
      <c r="L329" s="44"/>
      <c r="M329" s="44"/>
      <c r="N329" s="44"/>
      <c r="O329" s="44"/>
      <c r="P329" s="45"/>
      <c r="Q329" s="237"/>
      <c r="R329" s="311"/>
      <c r="S329" s="238"/>
      <c r="T329" s="238"/>
      <c r="U329" s="238"/>
      <c r="V329" s="238"/>
      <c r="W329" s="238"/>
      <c r="X329" s="238"/>
      <c r="Y329" s="238"/>
      <c r="Z329" s="241">
        <f t="shared" ref="Z329:Z392" si="35">S329+T329+U329+V329+W329+X329+Y329</f>
        <v>0</v>
      </c>
    </row>
    <row r="330" spans="1:26" ht="15.75" hidden="1" customHeight="1">
      <c r="A330" s="54" t="s">
        <v>1075</v>
      </c>
      <c r="B330" s="55">
        <v>85014</v>
      </c>
      <c r="C330" s="56" t="s">
        <v>10</v>
      </c>
      <c r="D330" s="57" t="s">
        <v>439</v>
      </c>
      <c r="E330" s="55" t="s">
        <v>12</v>
      </c>
      <c r="F330" s="55" t="s">
        <v>440</v>
      </c>
      <c r="G330" s="58">
        <v>321.13</v>
      </c>
      <c r="H330" s="58">
        <f t="shared" si="33"/>
        <v>321.13</v>
      </c>
      <c r="I330" s="59"/>
      <c r="J330" s="60">
        <f t="shared" si="34"/>
        <v>102.7616</v>
      </c>
      <c r="K330" s="43"/>
      <c r="L330" s="44"/>
      <c r="M330" s="44"/>
      <c r="N330" s="44"/>
      <c r="O330" s="44"/>
      <c r="P330" s="45"/>
      <c r="Q330" s="237"/>
      <c r="R330" s="311"/>
      <c r="S330" s="238"/>
      <c r="T330" s="238"/>
      <c r="U330" s="238"/>
      <c r="V330" s="238"/>
      <c r="W330" s="238"/>
      <c r="X330" s="238"/>
      <c r="Y330" s="238"/>
      <c r="Z330" s="241">
        <f t="shared" si="35"/>
        <v>0</v>
      </c>
    </row>
    <row r="331" spans="1:26" ht="15.75" hidden="1" customHeight="1">
      <c r="A331" s="54" t="s">
        <v>1076</v>
      </c>
      <c r="B331" s="55" t="s">
        <v>441</v>
      </c>
      <c r="C331" s="56" t="s">
        <v>10</v>
      </c>
      <c r="D331" s="57" t="s">
        <v>442</v>
      </c>
      <c r="E331" s="55" t="s">
        <v>29</v>
      </c>
      <c r="F331" s="55" t="s">
        <v>443</v>
      </c>
      <c r="G331" s="58">
        <v>11.48</v>
      </c>
      <c r="H331" s="58">
        <f t="shared" si="33"/>
        <v>11.48</v>
      </c>
      <c r="I331" s="59"/>
      <c r="J331" s="60">
        <f t="shared" si="34"/>
        <v>252.56</v>
      </c>
      <c r="K331" s="43"/>
      <c r="L331" s="44"/>
      <c r="M331" s="44"/>
      <c r="N331" s="44"/>
      <c r="O331" s="44"/>
      <c r="P331" s="45"/>
      <c r="Q331" s="237"/>
      <c r="R331" s="311"/>
      <c r="S331" s="238"/>
      <c r="T331" s="238"/>
      <c r="U331" s="238"/>
      <c r="V331" s="238"/>
      <c r="W331" s="238"/>
      <c r="X331" s="238"/>
      <c r="Y331" s="238"/>
      <c r="Z331" s="241">
        <f t="shared" si="35"/>
        <v>0</v>
      </c>
    </row>
    <row r="332" spans="1:26" ht="15.75" hidden="1" customHeight="1">
      <c r="A332" s="54" t="s">
        <v>1077</v>
      </c>
      <c r="B332" s="55" t="s">
        <v>444</v>
      </c>
      <c r="C332" s="56" t="s">
        <v>15</v>
      </c>
      <c r="D332" s="57" t="s">
        <v>445</v>
      </c>
      <c r="E332" s="55" t="s">
        <v>29</v>
      </c>
      <c r="F332" s="55" t="s">
        <v>443</v>
      </c>
      <c r="G332" s="58">
        <v>11.48</v>
      </c>
      <c r="H332" s="58">
        <f t="shared" si="33"/>
        <v>11.48</v>
      </c>
      <c r="I332" s="59"/>
      <c r="J332" s="60">
        <f t="shared" si="34"/>
        <v>252.56</v>
      </c>
      <c r="K332" s="43"/>
      <c r="L332" s="44"/>
      <c r="M332" s="44"/>
      <c r="N332" s="44"/>
      <c r="O332" s="44"/>
      <c r="P332" s="45"/>
      <c r="Q332" s="237"/>
      <c r="R332" s="311"/>
      <c r="S332" s="238"/>
      <c r="T332" s="238"/>
      <c r="U332" s="238"/>
      <c r="V332" s="238"/>
      <c r="W332" s="238"/>
      <c r="X332" s="238"/>
      <c r="Y332" s="238"/>
      <c r="Z332" s="241">
        <f t="shared" si="35"/>
        <v>0</v>
      </c>
    </row>
    <row r="333" spans="1:26" ht="15.75" hidden="1" customHeight="1">
      <c r="A333" s="54" t="s">
        <v>1078</v>
      </c>
      <c r="B333" s="55"/>
      <c r="C333" s="56" t="s">
        <v>143</v>
      </c>
      <c r="D333" s="57" t="s">
        <v>446</v>
      </c>
      <c r="E333" s="55" t="s">
        <v>0</v>
      </c>
      <c r="F333" s="55" t="s">
        <v>304</v>
      </c>
      <c r="G333" s="58">
        <v>7.5</v>
      </c>
      <c r="H333" s="58">
        <f t="shared" si="33"/>
        <v>7.5</v>
      </c>
      <c r="I333" s="59"/>
      <c r="J333" s="60">
        <f t="shared" si="34"/>
        <v>15</v>
      </c>
      <c r="K333" s="43"/>
      <c r="L333" s="44"/>
      <c r="M333" s="44"/>
      <c r="N333" s="44"/>
      <c r="O333" s="44"/>
      <c r="P333" s="45"/>
      <c r="Q333" s="237"/>
      <c r="R333" s="311"/>
      <c r="S333" s="238"/>
      <c r="T333" s="238"/>
      <c r="U333" s="238"/>
      <c r="V333" s="238"/>
      <c r="W333" s="238"/>
      <c r="X333" s="238"/>
      <c r="Y333" s="238"/>
      <c r="Z333" s="241">
        <f t="shared" si="35"/>
        <v>0</v>
      </c>
    </row>
    <row r="334" spans="1:26" ht="15.75" hidden="1" customHeight="1">
      <c r="A334" s="54" t="s">
        <v>1079</v>
      </c>
      <c r="B334" s="55"/>
      <c r="C334" s="56" t="s">
        <v>143</v>
      </c>
      <c r="D334" s="57" t="s">
        <v>447</v>
      </c>
      <c r="E334" s="55" t="s">
        <v>0</v>
      </c>
      <c r="F334" s="55" t="s">
        <v>303</v>
      </c>
      <c r="G334" s="58">
        <v>10</v>
      </c>
      <c r="H334" s="58">
        <f t="shared" si="33"/>
        <v>10</v>
      </c>
      <c r="I334" s="59"/>
      <c r="J334" s="60">
        <f t="shared" si="34"/>
        <v>40</v>
      </c>
      <c r="K334" s="43"/>
      <c r="L334" s="44"/>
      <c r="M334" s="44"/>
      <c r="N334" s="44"/>
      <c r="O334" s="44"/>
      <c r="P334" s="45"/>
      <c r="Q334" s="237"/>
      <c r="R334" s="311"/>
      <c r="S334" s="238"/>
      <c r="T334" s="238"/>
      <c r="U334" s="238"/>
      <c r="V334" s="238"/>
      <c r="W334" s="238"/>
      <c r="X334" s="238"/>
      <c r="Y334" s="238"/>
      <c r="Z334" s="241">
        <f t="shared" si="35"/>
        <v>0</v>
      </c>
    </row>
    <row r="335" spans="1:26" ht="15.75" hidden="1" customHeight="1">
      <c r="A335" s="54" t="s">
        <v>1080</v>
      </c>
      <c r="B335" s="55"/>
      <c r="C335" s="56" t="s">
        <v>143</v>
      </c>
      <c r="D335" s="57" t="s">
        <v>448</v>
      </c>
      <c r="E335" s="55" t="s">
        <v>0</v>
      </c>
      <c r="F335" s="55" t="s">
        <v>140</v>
      </c>
      <c r="G335" s="58">
        <v>7.3</v>
      </c>
      <c r="H335" s="58">
        <f t="shared" si="33"/>
        <v>7.3</v>
      </c>
      <c r="I335" s="59"/>
      <c r="J335" s="60">
        <f t="shared" si="34"/>
        <v>21.9</v>
      </c>
      <c r="K335" s="43"/>
      <c r="L335" s="44"/>
      <c r="M335" s="44"/>
      <c r="N335" s="44"/>
      <c r="O335" s="44"/>
      <c r="P335" s="45"/>
      <c r="Q335" s="237"/>
      <c r="R335" s="311"/>
      <c r="S335" s="238"/>
      <c r="T335" s="238"/>
      <c r="U335" s="238"/>
      <c r="V335" s="238"/>
      <c r="W335" s="238"/>
      <c r="X335" s="238"/>
      <c r="Y335" s="238"/>
      <c r="Z335" s="241">
        <f t="shared" si="35"/>
        <v>0</v>
      </c>
    </row>
    <row r="336" spans="1:26" ht="15.75" hidden="1" customHeight="1">
      <c r="A336" s="54" t="s">
        <v>1081</v>
      </c>
      <c r="B336" s="55"/>
      <c r="C336" s="56" t="s">
        <v>143</v>
      </c>
      <c r="D336" s="57" t="s">
        <v>449</v>
      </c>
      <c r="E336" s="55" t="s">
        <v>0</v>
      </c>
      <c r="F336" s="55" t="s">
        <v>13</v>
      </c>
      <c r="G336" s="58">
        <v>18.899999999999999</v>
      </c>
      <c r="H336" s="58">
        <f t="shared" si="33"/>
        <v>18.899999999999999</v>
      </c>
      <c r="I336" s="59"/>
      <c r="J336" s="60">
        <f t="shared" si="34"/>
        <v>113.39999999999999</v>
      </c>
      <c r="K336" s="43"/>
      <c r="L336" s="44"/>
      <c r="M336" s="44"/>
      <c r="N336" s="44"/>
      <c r="O336" s="44"/>
      <c r="P336" s="45"/>
      <c r="Q336" s="237"/>
      <c r="R336" s="311"/>
      <c r="S336" s="238"/>
      <c r="T336" s="238"/>
      <c r="U336" s="238"/>
      <c r="V336" s="238"/>
      <c r="W336" s="238"/>
      <c r="X336" s="238"/>
      <c r="Y336" s="238"/>
      <c r="Z336" s="241">
        <f t="shared" si="35"/>
        <v>0</v>
      </c>
    </row>
    <row r="337" spans="1:26" ht="15.75" hidden="1" customHeight="1">
      <c r="A337" s="54" t="s">
        <v>1082</v>
      </c>
      <c r="B337" s="55"/>
      <c r="C337" s="56" t="s">
        <v>143</v>
      </c>
      <c r="D337" s="57" t="s">
        <v>450</v>
      </c>
      <c r="E337" s="55" t="s">
        <v>0</v>
      </c>
      <c r="F337" s="55" t="s">
        <v>303</v>
      </c>
      <c r="G337" s="58">
        <v>22.9</v>
      </c>
      <c r="H337" s="58">
        <f t="shared" si="33"/>
        <v>22.9</v>
      </c>
      <c r="I337" s="59"/>
      <c r="J337" s="60">
        <f t="shared" si="34"/>
        <v>91.6</v>
      </c>
      <c r="K337" s="43"/>
      <c r="L337" s="44"/>
      <c r="M337" s="44"/>
      <c r="N337" s="44"/>
      <c r="O337" s="44"/>
      <c r="P337" s="45"/>
      <c r="Q337" s="237"/>
      <c r="R337" s="311"/>
      <c r="S337" s="238"/>
      <c r="T337" s="238"/>
      <c r="U337" s="238"/>
      <c r="V337" s="238"/>
      <c r="W337" s="238"/>
      <c r="X337" s="238"/>
      <c r="Y337" s="238"/>
      <c r="Z337" s="241">
        <f t="shared" si="35"/>
        <v>0</v>
      </c>
    </row>
    <row r="338" spans="1:26" ht="15.75" hidden="1" customHeight="1">
      <c r="A338" s="54" t="s">
        <v>1083</v>
      </c>
      <c r="B338" s="55"/>
      <c r="C338" s="56" t="s">
        <v>143</v>
      </c>
      <c r="D338" s="57" t="s">
        <v>451</v>
      </c>
      <c r="E338" s="55" t="s">
        <v>0</v>
      </c>
      <c r="F338" s="55" t="s">
        <v>303</v>
      </c>
      <c r="G338" s="58">
        <v>23</v>
      </c>
      <c r="H338" s="58">
        <f t="shared" si="33"/>
        <v>23</v>
      </c>
      <c r="I338" s="59"/>
      <c r="J338" s="60">
        <f t="shared" si="34"/>
        <v>92</v>
      </c>
      <c r="K338" s="43"/>
      <c r="L338" s="44"/>
      <c r="M338" s="44"/>
      <c r="N338" s="44"/>
      <c r="O338" s="44"/>
      <c r="P338" s="45"/>
      <c r="Q338" s="237"/>
      <c r="R338" s="311"/>
      <c r="S338" s="238"/>
      <c r="T338" s="238"/>
      <c r="U338" s="238"/>
      <c r="V338" s="238"/>
      <c r="W338" s="238"/>
      <c r="X338" s="238"/>
      <c r="Y338" s="238"/>
      <c r="Z338" s="241">
        <f t="shared" si="35"/>
        <v>0</v>
      </c>
    </row>
    <row r="339" spans="1:26" ht="15.75" hidden="1" customHeight="1">
      <c r="A339" s="54" t="s">
        <v>1084</v>
      </c>
      <c r="B339" s="55"/>
      <c r="C339" s="56" t="s">
        <v>143</v>
      </c>
      <c r="D339" s="57" t="s">
        <v>452</v>
      </c>
      <c r="E339" s="55" t="s">
        <v>0</v>
      </c>
      <c r="F339" s="55" t="s">
        <v>1</v>
      </c>
      <c r="G339" s="58">
        <v>4.3</v>
      </c>
      <c r="H339" s="58">
        <f t="shared" si="33"/>
        <v>4.3</v>
      </c>
      <c r="I339" s="59"/>
      <c r="J339" s="60">
        <f t="shared" si="34"/>
        <v>4.3</v>
      </c>
      <c r="K339" s="43"/>
      <c r="L339" s="44"/>
      <c r="M339" s="44"/>
      <c r="N339" s="44"/>
      <c r="O339" s="44"/>
      <c r="P339" s="45"/>
      <c r="Q339" s="237"/>
      <c r="R339" s="311"/>
      <c r="S339" s="238"/>
      <c r="T339" s="238"/>
      <c r="U339" s="238"/>
      <c r="V339" s="238"/>
      <c r="W339" s="238"/>
      <c r="X339" s="238"/>
      <c r="Y339" s="238"/>
      <c r="Z339" s="241">
        <f t="shared" si="35"/>
        <v>0</v>
      </c>
    </row>
    <row r="340" spans="1:26" ht="15.75" hidden="1" customHeight="1">
      <c r="A340" s="54" t="s">
        <v>1085</v>
      </c>
      <c r="B340" s="55"/>
      <c r="C340" s="56" t="s">
        <v>143</v>
      </c>
      <c r="D340" s="57" t="s">
        <v>453</v>
      </c>
      <c r="E340" s="55" t="s">
        <v>0</v>
      </c>
      <c r="F340" s="55" t="s">
        <v>1</v>
      </c>
      <c r="G340" s="58">
        <v>15.8</v>
      </c>
      <c r="H340" s="58">
        <f t="shared" si="33"/>
        <v>15.8</v>
      </c>
      <c r="I340" s="59"/>
      <c r="J340" s="60">
        <f t="shared" si="34"/>
        <v>15.8</v>
      </c>
      <c r="K340" s="43"/>
      <c r="L340" s="44"/>
      <c r="M340" s="44"/>
      <c r="N340" s="44"/>
      <c r="O340" s="44"/>
      <c r="P340" s="45"/>
      <c r="Q340" s="237"/>
      <c r="R340" s="311"/>
      <c r="S340" s="238"/>
      <c r="T340" s="238"/>
      <c r="U340" s="238"/>
      <c r="V340" s="238"/>
      <c r="W340" s="238"/>
      <c r="X340" s="238"/>
      <c r="Y340" s="238"/>
      <c r="Z340" s="241">
        <f t="shared" si="35"/>
        <v>0</v>
      </c>
    </row>
    <row r="341" spans="1:26" ht="15.75" hidden="1" customHeight="1">
      <c r="A341" s="54" t="s">
        <v>1086</v>
      </c>
      <c r="B341" s="55"/>
      <c r="C341" s="56" t="s">
        <v>143</v>
      </c>
      <c r="D341" s="57" t="s">
        <v>454</v>
      </c>
      <c r="E341" s="55" t="s">
        <v>0</v>
      </c>
      <c r="F341" s="55" t="s">
        <v>304</v>
      </c>
      <c r="G341" s="58">
        <v>26.9</v>
      </c>
      <c r="H341" s="58">
        <f t="shared" si="33"/>
        <v>26.9</v>
      </c>
      <c r="I341" s="59"/>
      <c r="J341" s="60">
        <f t="shared" si="34"/>
        <v>53.8</v>
      </c>
      <c r="K341" s="43"/>
      <c r="L341" s="44"/>
      <c r="M341" s="44"/>
      <c r="N341" s="44"/>
      <c r="O341" s="44"/>
      <c r="P341" s="45"/>
      <c r="Q341" s="237"/>
      <c r="R341" s="311"/>
      <c r="S341" s="238"/>
      <c r="T341" s="238"/>
      <c r="U341" s="238"/>
      <c r="V341" s="238"/>
      <c r="W341" s="238"/>
      <c r="X341" s="238"/>
      <c r="Y341" s="238"/>
      <c r="Z341" s="241">
        <f t="shared" si="35"/>
        <v>0</v>
      </c>
    </row>
    <row r="342" spans="1:26" ht="15.75" hidden="1" customHeight="1">
      <c r="A342" s="54" t="s">
        <v>1087</v>
      </c>
      <c r="B342" s="55"/>
      <c r="C342" s="56" t="s">
        <v>143</v>
      </c>
      <c r="D342" s="57" t="s">
        <v>455</v>
      </c>
      <c r="E342" s="55" t="s">
        <v>0</v>
      </c>
      <c r="F342" s="55" t="s">
        <v>304</v>
      </c>
      <c r="G342" s="58">
        <v>4.5999999999999996</v>
      </c>
      <c r="H342" s="58">
        <f t="shared" si="33"/>
        <v>4.5999999999999996</v>
      </c>
      <c r="I342" s="59"/>
      <c r="J342" s="60">
        <f t="shared" si="34"/>
        <v>9.1999999999999993</v>
      </c>
      <c r="K342" s="43"/>
      <c r="L342" s="44"/>
      <c r="M342" s="44"/>
      <c r="N342" s="44"/>
      <c r="O342" s="44"/>
      <c r="P342" s="45"/>
      <c r="Q342" s="237"/>
      <c r="R342" s="311"/>
      <c r="S342" s="238"/>
      <c r="T342" s="238"/>
      <c r="U342" s="238"/>
      <c r="V342" s="238"/>
      <c r="W342" s="238"/>
      <c r="X342" s="238"/>
      <c r="Y342" s="238"/>
      <c r="Z342" s="241">
        <f t="shared" si="35"/>
        <v>0</v>
      </c>
    </row>
    <row r="343" spans="1:26" ht="15.75" hidden="1" customHeight="1">
      <c r="A343" s="54" t="s">
        <v>1088</v>
      </c>
      <c r="B343" s="55"/>
      <c r="C343" s="56" t="s">
        <v>143</v>
      </c>
      <c r="D343" s="57" t="s">
        <v>456</v>
      </c>
      <c r="E343" s="55" t="s">
        <v>0</v>
      </c>
      <c r="F343" s="55" t="s">
        <v>304</v>
      </c>
      <c r="G343" s="58">
        <v>1.99</v>
      </c>
      <c r="H343" s="58">
        <f t="shared" si="33"/>
        <v>1.99</v>
      </c>
      <c r="I343" s="59"/>
      <c r="J343" s="60">
        <f t="shared" si="34"/>
        <v>3.98</v>
      </c>
      <c r="K343" s="43"/>
      <c r="L343" s="44"/>
      <c r="M343" s="44"/>
      <c r="N343" s="44"/>
      <c r="O343" s="44"/>
      <c r="P343" s="45"/>
      <c r="Q343" s="237"/>
      <c r="R343" s="311"/>
      <c r="S343" s="238"/>
      <c r="T343" s="238"/>
      <c r="U343" s="238"/>
      <c r="V343" s="238"/>
      <c r="W343" s="238"/>
      <c r="X343" s="238"/>
      <c r="Y343" s="238"/>
      <c r="Z343" s="241">
        <f t="shared" si="35"/>
        <v>0</v>
      </c>
    </row>
    <row r="344" spans="1:26" ht="15.75" hidden="1" customHeight="1">
      <c r="A344" s="54" t="s">
        <v>1089</v>
      </c>
      <c r="B344" s="55"/>
      <c r="C344" s="56" t="s">
        <v>143</v>
      </c>
      <c r="D344" s="57" t="s">
        <v>457</v>
      </c>
      <c r="E344" s="55" t="s">
        <v>0</v>
      </c>
      <c r="F344" s="55" t="s">
        <v>1</v>
      </c>
      <c r="G344" s="58">
        <v>29.9</v>
      </c>
      <c r="H344" s="58">
        <f t="shared" si="33"/>
        <v>29.9</v>
      </c>
      <c r="I344" s="59"/>
      <c r="J344" s="60">
        <f t="shared" si="34"/>
        <v>29.9</v>
      </c>
      <c r="K344" s="43"/>
      <c r="L344" s="44"/>
      <c r="M344" s="44"/>
      <c r="N344" s="44"/>
      <c r="O344" s="44"/>
      <c r="P344" s="45"/>
      <c r="Q344" s="237"/>
      <c r="R344" s="311"/>
      <c r="S344" s="238"/>
      <c r="T344" s="238"/>
      <c r="U344" s="238"/>
      <c r="V344" s="238"/>
      <c r="W344" s="238"/>
      <c r="X344" s="238"/>
      <c r="Y344" s="238"/>
      <c r="Z344" s="241">
        <f t="shared" si="35"/>
        <v>0</v>
      </c>
    </row>
    <row r="345" spans="1:26" ht="15.75" hidden="1" customHeight="1">
      <c r="A345" s="54" t="s">
        <v>1090</v>
      </c>
      <c r="B345" s="55"/>
      <c r="C345" s="56" t="s">
        <v>143</v>
      </c>
      <c r="D345" s="57" t="s">
        <v>458</v>
      </c>
      <c r="E345" s="55" t="s">
        <v>0</v>
      </c>
      <c r="F345" s="55" t="s">
        <v>1</v>
      </c>
      <c r="G345" s="58">
        <v>48</v>
      </c>
      <c r="H345" s="58">
        <f t="shared" si="33"/>
        <v>48</v>
      </c>
      <c r="I345" s="59"/>
      <c r="J345" s="60">
        <f t="shared" si="34"/>
        <v>48</v>
      </c>
      <c r="K345" s="43"/>
      <c r="L345" s="44"/>
      <c r="M345" s="44"/>
      <c r="N345" s="44"/>
      <c r="O345" s="44"/>
      <c r="P345" s="45"/>
      <c r="Q345" s="237"/>
      <c r="R345" s="311"/>
      <c r="S345" s="238"/>
      <c r="T345" s="238"/>
      <c r="U345" s="238"/>
      <c r="V345" s="238"/>
      <c r="W345" s="238"/>
      <c r="X345" s="238"/>
      <c r="Y345" s="238"/>
      <c r="Z345" s="241">
        <f t="shared" si="35"/>
        <v>0</v>
      </c>
    </row>
    <row r="346" spans="1:26" ht="15.75" hidden="1" customHeight="1">
      <c r="A346" s="54" t="s">
        <v>1091</v>
      </c>
      <c r="B346" s="55"/>
      <c r="C346" s="56" t="s">
        <v>143</v>
      </c>
      <c r="D346" s="57" t="s">
        <v>459</v>
      </c>
      <c r="E346" s="55" t="s">
        <v>29</v>
      </c>
      <c r="F346" s="55" t="s">
        <v>304</v>
      </c>
      <c r="G346" s="58">
        <v>1.45</v>
      </c>
      <c r="H346" s="58">
        <f t="shared" si="33"/>
        <v>1.45</v>
      </c>
      <c r="I346" s="59"/>
      <c r="J346" s="60">
        <f t="shared" si="34"/>
        <v>2.9</v>
      </c>
      <c r="K346" s="43"/>
      <c r="L346" s="44"/>
      <c r="M346" s="44"/>
      <c r="N346" s="44"/>
      <c r="O346" s="44"/>
      <c r="P346" s="45"/>
      <c r="Q346" s="237"/>
      <c r="R346" s="311"/>
      <c r="S346" s="238"/>
      <c r="T346" s="238"/>
      <c r="U346" s="238"/>
      <c r="V346" s="238"/>
      <c r="W346" s="238"/>
      <c r="X346" s="238"/>
      <c r="Y346" s="238"/>
      <c r="Z346" s="241">
        <f t="shared" si="35"/>
        <v>0</v>
      </c>
    </row>
    <row r="347" spans="1:26" ht="15.75" hidden="1" customHeight="1">
      <c r="A347" s="54" t="s">
        <v>1092</v>
      </c>
      <c r="B347" s="55"/>
      <c r="C347" s="56" t="s">
        <v>143</v>
      </c>
      <c r="D347" s="57" t="s">
        <v>460</v>
      </c>
      <c r="E347" s="55" t="s">
        <v>0</v>
      </c>
      <c r="F347" s="55" t="s">
        <v>304</v>
      </c>
      <c r="G347" s="58">
        <v>49.8</v>
      </c>
      <c r="H347" s="58">
        <f t="shared" si="33"/>
        <v>49.8</v>
      </c>
      <c r="I347" s="59"/>
      <c r="J347" s="60">
        <f t="shared" si="34"/>
        <v>99.6</v>
      </c>
      <c r="K347" s="43"/>
      <c r="L347" s="44"/>
      <c r="M347" s="44"/>
      <c r="N347" s="44"/>
      <c r="O347" s="44"/>
      <c r="P347" s="45"/>
      <c r="Q347" s="237"/>
      <c r="R347" s="311"/>
      <c r="S347" s="238"/>
      <c r="T347" s="238"/>
      <c r="U347" s="238"/>
      <c r="V347" s="238"/>
      <c r="W347" s="238"/>
      <c r="X347" s="238"/>
      <c r="Y347" s="238"/>
      <c r="Z347" s="241">
        <f t="shared" si="35"/>
        <v>0</v>
      </c>
    </row>
    <row r="348" spans="1:26" ht="15.75" hidden="1" customHeight="1">
      <c r="A348" s="54" t="s">
        <v>1093</v>
      </c>
      <c r="B348" s="55"/>
      <c r="C348" s="56" t="s">
        <v>143</v>
      </c>
      <c r="D348" s="57" t="s">
        <v>461</v>
      </c>
      <c r="E348" s="55" t="s">
        <v>0</v>
      </c>
      <c r="F348" s="55" t="s">
        <v>1</v>
      </c>
      <c r="G348" s="58">
        <v>30</v>
      </c>
      <c r="H348" s="58">
        <f t="shared" si="33"/>
        <v>30</v>
      </c>
      <c r="I348" s="59"/>
      <c r="J348" s="60">
        <f t="shared" si="34"/>
        <v>30</v>
      </c>
      <c r="K348" s="43"/>
      <c r="L348" s="44"/>
      <c r="M348" s="44"/>
      <c r="N348" s="44"/>
      <c r="O348" s="44"/>
      <c r="P348" s="45"/>
      <c r="Q348" s="237"/>
      <c r="R348" s="311"/>
      <c r="S348" s="238"/>
      <c r="T348" s="238"/>
      <c r="U348" s="238"/>
      <c r="V348" s="238"/>
      <c r="W348" s="238"/>
      <c r="X348" s="238"/>
      <c r="Y348" s="238"/>
      <c r="Z348" s="241">
        <f t="shared" si="35"/>
        <v>0</v>
      </c>
    </row>
    <row r="349" spans="1:26" ht="15.75" hidden="1" customHeight="1">
      <c r="A349" s="54" t="s">
        <v>1094</v>
      </c>
      <c r="B349" s="55"/>
      <c r="C349" s="56" t="s">
        <v>143</v>
      </c>
      <c r="D349" s="57" t="s">
        <v>462</v>
      </c>
      <c r="E349" s="55" t="s">
        <v>0</v>
      </c>
      <c r="F349" s="55" t="s">
        <v>1</v>
      </c>
      <c r="G349" s="58">
        <v>30</v>
      </c>
      <c r="H349" s="58">
        <f t="shared" si="33"/>
        <v>30</v>
      </c>
      <c r="I349" s="59"/>
      <c r="J349" s="60">
        <f t="shared" si="34"/>
        <v>30</v>
      </c>
      <c r="K349" s="43"/>
      <c r="L349" s="44"/>
      <c r="M349" s="44"/>
      <c r="N349" s="44"/>
      <c r="O349" s="44"/>
      <c r="P349" s="45"/>
      <c r="Q349" s="237"/>
      <c r="R349" s="311"/>
      <c r="S349" s="238"/>
      <c r="T349" s="238"/>
      <c r="U349" s="238"/>
      <c r="V349" s="238"/>
      <c r="W349" s="238"/>
      <c r="X349" s="238"/>
      <c r="Y349" s="238"/>
      <c r="Z349" s="241">
        <f t="shared" si="35"/>
        <v>0</v>
      </c>
    </row>
    <row r="350" spans="1:26" ht="15.75" hidden="1" customHeight="1">
      <c r="A350" s="328" t="s">
        <v>34</v>
      </c>
      <c r="B350" s="329"/>
      <c r="C350" s="329"/>
      <c r="D350" s="329"/>
      <c r="E350" s="329"/>
      <c r="F350" s="329"/>
      <c r="G350" s="329"/>
      <c r="H350" s="61">
        <f>J350/$J$6</f>
        <v>1.3709202565042604E-3</v>
      </c>
      <c r="I350" s="62"/>
      <c r="J350" s="63">
        <f>SUM(J329:J349)</f>
        <v>1584.4923999999999</v>
      </c>
      <c r="K350" s="43"/>
      <c r="L350" s="44"/>
      <c r="M350" s="44"/>
      <c r="N350" s="44"/>
      <c r="O350" s="44"/>
      <c r="P350" s="45"/>
      <c r="Q350" s="237"/>
      <c r="R350" s="311"/>
      <c r="S350" s="238"/>
      <c r="T350" s="238"/>
      <c r="U350" s="238"/>
      <c r="V350" s="238"/>
      <c r="W350" s="238"/>
      <c r="X350" s="238"/>
      <c r="Y350" s="238"/>
      <c r="Z350" s="241">
        <f t="shared" si="35"/>
        <v>0</v>
      </c>
    </row>
    <row r="351" spans="1:26" ht="21.75" customHeight="1" thickBot="1">
      <c r="A351" s="64">
        <v>17</v>
      </c>
      <c r="B351" s="330"/>
      <c r="C351" s="331"/>
      <c r="D351" s="65" t="s">
        <v>463</v>
      </c>
      <c r="E351" s="330"/>
      <c r="F351" s="332"/>
      <c r="G351" s="332"/>
      <c r="H351" s="331"/>
      <c r="I351" s="250">
        <f>J351/J6</f>
        <v>9.6460276436818506E-3</v>
      </c>
      <c r="J351" s="63">
        <f>'Orçamento - Proinfância - FNDE'!I346</f>
        <v>11148.757500000002</v>
      </c>
      <c r="K351" s="43"/>
      <c r="L351" s="44"/>
      <c r="M351" s="44"/>
      <c r="N351" s="44"/>
      <c r="O351" s="44"/>
      <c r="P351" s="45"/>
      <c r="Q351" s="237"/>
      <c r="R351" s="311"/>
      <c r="S351" s="238"/>
      <c r="T351" s="238"/>
      <c r="U351" s="238"/>
      <c r="V351" s="238"/>
      <c r="W351" s="238"/>
      <c r="X351" s="238">
        <v>0.5</v>
      </c>
      <c r="Y351" s="238">
        <v>0.5</v>
      </c>
      <c r="Z351" s="241">
        <f t="shared" si="35"/>
        <v>1</v>
      </c>
    </row>
    <row r="352" spans="1:26" ht="15.75" hidden="1" customHeight="1">
      <c r="A352" s="54" t="s">
        <v>1095</v>
      </c>
      <c r="B352" s="55">
        <v>72553</v>
      </c>
      <c r="C352" s="56" t="s">
        <v>10</v>
      </c>
      <c r="D352" s="71" t="s">
        <v>464</v>
      </c>
      <c r="E352" s="55" t="s">
        <v>0</v>
      </c>
      <c r="F352" s="55" t="s">
        <v>13</v>
      </c>
      <c r="G352" s="58">
        <v>114.18</v>
      </c>
      <c r="H352" s="58">
        <f t="shared" ref="H352:H381" si="36">G352*$F$6+G352</f>
        <v>114.18</v>
      </c>
      <c r="I352" s="59"/>
      <c r="J352" s="60">
        <f t="shared" ref="J352:J381" si="37">F352*H352</f>
        <v>685.08</v>
      </c>
      <c r="K352" s="43"/>
      <c r="L352" s="44"/>
      <c r="M352" s="44"/>
      <c r="N352" s="44"/>
      <c r="O352" s="44"/>
      <c r="P352" s="45"/>
      <c r="Q352" s="237"/>
      <c r="R352" s="311"/>
      <c r="S352" s="238"/>
      <c r="T352" s="238"/>
      <c r="U352" s="238"/>
      <c r="V352" s="238"/>
      <c r="W352" s="238"/>
      <c r="X352" s="238"/>
      <c r="Y352" s="238"/>
      <c r="Z352" s="241">
        <f t="shared" si="35"/>
        <v>0</v>
      </c>
    </row>
    <row r="353" spans="1:26" ht="15.75" hidden="1" customHeight="1">
      <c r="A353" s="54" t="s">
        <v>1096</v>
      </c>
      <c r="B353" s="55">
        <v>72554</v>
      </c>
      <c r="C353" s="56" t="s">
        <v>10</v>
      </c>
      <c r="D353" s="71" t="s">
        <v>465</v>
      </c>
      <c r="E353" s="55" t="s">
        <v>0</v>
      </c>
      <c r="F353" s="55" t="s">
        <v>1</v>
      </c>
      <c r="G353" s="58">
        <v>383.09</v>
      </c>
      <c r="H353" s="58">
        <f t="shared" si="36"/>
        <v>383.09</v>
      </c>
      <c r="I353" s="59"/>
      <c r="J353" s="60">
        <f t="shared" si="37"/>
        <v>383.09</v>
      </c>
      <c r="K353" s="43"/>
      <c r="L353" s="44"/>
      <c r="M353" s="44"/>
      <c r="N353" s="44"/>
      <c r="O353" s="44"/>
      <c r="P353" s="45"/>
      <c r="Q353" s="237"/>
      <c r="R353" s="311"/>
      <c r="S353" s="238"/>
      <c r="T353" s="238"/>
      <c r="U353" s="238"/>
      <c r="V353" s="238"/>
      <c r="W353" s="238"/>
      <c r="X353" s="238"/>
      <c r="Y353" s="238"/>
      <c r="Z353" s="241">
        <f t="shared" si="35"/>
        <v>0</v>
      </c>
    </row>
    <row r="354" spans="1:26" ht="15.75" hidden="1" customHeight="1">
      <c r="A354" s="54" t="s">
        <v>1097</v>
      </c>
      <c r="B354" s="55">
        <v>72302</v>
      </c>
      <c r="C354" s="56" t="s">
        <v>10</v>
      </c>
      <c r="D354" s="71" t="s">
        <v>466</v>
      </c>
      <c r="E354" s="55" t="s">
        <v>0</v>
      </c>
      <c r="F354" s="55" t="s">
        <v>1</v>
      </c>
      <c r="G354" s="58">
        <v>74.28</v>
      </c>
      <c r="H354" s="58">
        <f t="shared" si="36"/>
        <v>74.28</v>
      </c>
      <c r="I354" s="59"/>
      <c r="J354" s="60">
        <f t="shared" si="37"/>
        <v>74.28</v>
      </c>
      <c r="K354" s="43"/>
      <c r="L354" s="44"/>
      <c r="M354" s="44"/>
      <c r="N354" s="44"/>
      <c r="O354" s="44"/>
      <c r="P354" s="45"/>
      <c r="Q354" s="237"/>
      <c r="R354" s="311"/>
      <c r="S354" s="238"/>
      <c r="T354" s="238"/>
      <c r="U354" s="238"/>
      <c r="V354" s="238"/>
      <c r="W354" s="238"/>
      <c r="X354" s="238"/>
      <c r="Y354" s="238"/>
      <c r="Z354" s="241">
        <f t="shared" si="35"/>
        <v>0</v>
      </c>
    </row>
    <row r="355" spans="1:26" ht="15.75" hidden="1" customHeight="1">
      <c r="A355" s="54" t="s">
        <v>1098</v>
      </c>
      <c r="B355" s="55">
        <v>72302</v>
      </c>
      <c r="C355" s="56" t="s">
        <v>10</v>
      </c>
      <c r="D355" s="71" t="s">
        <v>467</v>
      </c>
      <c r="E355" s="55" t="s">
        <v>0</v>
      </c>
      <c r="F355" s="55" t="s">
        <v>301</v>
      </c>
      <c r="G355" s="58">
        <v>74.28</v>
      </c>
      <c r="H355" s="58">
        <f t="shared" si="36"/>
        <v>74.28</v>
      </c>
      <c r="I355" s="59"/>
      <c r="J355" s="60">
        <f t="shared" si="37"/>
        <v>742.8</v>
      </c>
      <c r="K355" s="43"/>
      <c r="L355" s="44"/>
      <c r="M355" s="44"/>
      <c r="N355" s="44"/>
      <c r="O355" s="44"/>
      <c r="P355" s="45"/>
      <c r="Q355" s="237"/>
      <c r="R355" s="311"/>
      <c r="S355" s="238"/>
      <c r="T355" s="238"/>
      <c r="U355" s="238"/>
      <c r="V355" s="238"/>
      <c r="W355" s="238"/>
      <c r="X355" s="238"/>
      <c r="Y355" s="238"/>
      <c r="Z355" s="241">
        <f t="shared" si="35"/>
        <v>0</v>
      </c>
    </row>
    <row r="356" spans="1:26" ht="15.75" hidden="1" customHeight="1">
      <c r="A356" s="54" t="s">
        <v>1099</v>
      </c>
      <c r="B356" s="55" t="s">
        <v>468</v>
      </c>
      <c r="C356" s="56" t="s">
        <v>10</v>
      </c>
      <c r="D356" s="71" t="s">
        <v>469</v>
      </c>
      <c r="E356" s="55" t="s">
        <v>0</v>
      </c>
      <c r="F356" s="55" t="s">
        <v>1</v>
      </c>
      <c r="G356" s="58">
        <v>130.09</v>
      </c>
      <c r="H356" s="58">
        <f t="shared" si="36"/>
        <v>130.09</v>
      </c>
      <c r="I356" s="59"/>
      <c r="J356" s="60">
        <f t="shared" si="37"/>
        <v>130.09</v>
      </c>
      <c r="K356" s="43"/>
      <c r="L356" s="44"/>
      <c r="M356" s="44"/>
      <c r="N356" s="44"/>
      <c r="O356" s="44"/>
      <c r="P356" s="45"/>
      <c r="Q356" s="237"/>
      <c r="R356" s="311"/>
      <c r="S356" s="238"/>
      <c r="T356" s="238"/>
      <c r="U356" s="238"/>
      <c r="V356" s="238"/>
      <c r="W356" s="238"/>
      <c r="X356" s="238"/>
      <c r="Y356" s="238"/>
      <c r="Z356" s="241">
        <f t="shared" si="35"/>
        <v>0</v>
      </c>
    </row>
    <row r="357" spans="1:26" ht="15.75" hidden="1" customHeight="1">
      <c r="A357" s="54" t="s">
        <v>1100</v>
      </c>
      <c r="B357" s="55">
        <v>72677</v>
      </c>
      <c r="C357" s="56" t="s">
        <v>10</v>
      </c>
      <c r="D357" s="71" t="s">
        <v>470</v>
      </c>
      <c r="E357" s="55" t="s">
        <v>0</v>
      </c>
      <c r="F357" s="55" t="s">
        <v>471</v>
      </c>
      <c r="G357" s="58">
        <v>40.54</v>
      </c>
      <c r="H357" s="58">
        <f t="shared" si="36"/>
        <v>40.54</v>
      </c>
      <c r="I357" s="59"/>
      <c r="J357" s="60">
        <f t="shared" si="37"/>
        <v>445.94</v>
      </c>
      <c r="K357" s="43"/>
      <c r="L357" s="44"/>
      <c r="M357" s="44"/>
      <c r="N357" s="44"/>
      <c r="O357" s="44"/>
      <c r="P357" s="45"/>
      <c r="Q357" s="237"/>
      <c r="R357" s="311"/>
      <c r="S357" s="238"/>
      <c r="T357" s="238"/>
      <c r="U357" s="238"/>
      <c r="V357" s="238"/>
      <c r="W357" s="238"/>
      <c r="X357" s="238"/>
      <c r="Y357" s="238"/>
      <c r="Z357" s="241">
        <f t="shared" si="35"/>
        <v>0</v>
      </c>
    </row>
    <row r="358" spans="1:26" ht="15.75" hidden="1" customHeight="1">
      <c r="A358" s="54" t="s">
        <v>1101</v>
      </c>
      <c r="B358" s="55">
        <v>72715</v>
      </c>
      <c r="C358" s="56" t="s">
        <v>10</v>
      </c>
      <c r="D358" s="71" t="s">
        <v>472</v>
      </c>
      <c r="E358" s="55" t="s">
        <v>0</v>
      </c>
      <c r="F358" s="55" t="s">
        <v>304</v>
      </c>
      <c r="G358" s="58">
        <v>88.29</v>
      </c>
      <c r="H358" s="58">
        <f t="shared" si="36"/>
        <v>88.29</v>
      </c>
      <c r="I358" s="59"/>
      <c r="J358" s="60">
        <f t="shared" si="37"/>
        <v>176.58</v>
      </c>
      <c r="K358" s="43"/>
      <c r="L358" s="44"/>
      <c r="M358" s="44"/>
      <c r="N358" s="44"/>
      <c r="O358" s="44"/>
      <c r="P358" s="45"/>
      <c r="Q358" s="237"/>
      <c r="R358" s="311"/>
      <c r="S358" s="238"/>
      <c r="T358" s="238"/>
      <c r="U358" s="238"/>
      <c r="V358" s="238"/>
      <c r="W358" s="238"/>
      <c r="X358" s="238"/>
      <c r="Y358" s="238"/>
      <c r="Z358" s="241">
        <f t="shared" si="35"/>
        <v>0</v>
      </c>
    </row>
    <row r="359" spans="1:26" ht="15.75" hidden="1" customHeight="1">
      <c r="A359" s="54" t="s">
        <v>1102</v>
      </c>
      <c r="B359" s="55" t="s">
        <v>468</v>
      </c>
      <c r="C359" s="56" t="s">
        <v>10</v>
      </c>
      <c r="D359" s="71" t="s">
        <v>473</v>
      </c>
      <c r="E359" s="55" t="s">
        <v>29</v>
      </c>
      <c r="F359" s="55" t="s">
        <v>474</v>
      </c>
      <c r="G359" s="58">
        <v>130.09</v>
      </c>
      <c r="H359" s="58">
        <f t="shared" si="36"/>
        <v>130.09</v>
      </c>
      <c r="I359" s="59"/>
      <c r="J359" s="60">
        <f t="shared" si="37"/>
        <v>8003.1368000000002</v>
      </c>
      <c r="K359" s="43"/>
      <c r="L359" s="44"/>
      <c r="M359" s="44"/>
      <c r="N359" s="44"/>
      <c r="O359" s="44"/>
      <c r="P359" s="45"/>
      <c r="Q359" s="237"/>
      <c r="R359" s="311"/>
      <c r="S359" s="238"/>
      <c r="T359" s="238"/>
      <c r="U359" s="238"/>
      <c r="V359" s="238"/>
      <c r="W359" s="238"/>
      <c r="X359" s="238"/>
      <c r="Y359" s="238"/>
      <c r="Z359" s="241">
        <f t="shared" si="35"/>
        <v>0</v>
      </c>
    </row>
    <row r="360" spans="1:26" ht="15.75" hidden="1" customHeight="1">
      <c r="A360" s="54" t="s">
        <v>1103</v>
      </c>
      <c r="B360" s="70"/>
      <c r="C360" s="56" t="s">
        <v>143</v>
      </c>
      <c r="D360" s="71" t="s">
        <v>475</v>
      </c>
      <c r="E360" s="55" t="s">
        <v>0</v>
      </c>
      <c r="F360" s="55" t="s">
        <v>140</v>
      </c>
      <c r="G360" s="58">
        <v>69</v>
      </c>
      <c r="H360" s="58">
        <f t="shared" si="36"/>
        <v>69</v>
      </c>
      <c r="I360" s="59"/>
      <c r="J360" s="60">
        <f t="shared" si="37"/>
        <v>207</v>
      </c>
      <c r="K360" s="43"/>
      <c r="L360" s="44"/>
      <c r="M360" s="44"/>
      <c r="N360" s="44"/>
      <c r="O360" s="44"/>
      <c r="P360" s="45"/>
      <c r="Q360" s="237"/>
      <c r="R360" s="311"/>
      <c r="S360" s="238"/>
      <c r="T360" s="238"/>
      <c r="U360" s="238"/>
      <c r="V360" s="238"/>
      <c r="W360" s="238"/>
      <c r="X360" s="238"/>
      <c r="Y360" s="238"/>
      <c r="Z360" s="241">
        <f t="shared" si="35"/>
        <v>0</v>
      </c>
    </row>
    <row r="361" spans="1:26" ht="15.75" hidden="1" customHeight="1">
      <c r="A361" s="54" t="s">
        <v>1104</v>
      </c>
      <c r="B361" s="70"/>
      <c r="C361" s="56" t="s">
        <v>143</v>
      </c>
      <c r="D361" s="71" t="s">
        <v>476</v>
      </c>
      <c r="E361" s="55" t="s">
        <v>0</v>
      </c>
      <c r="F361" s="55" t="s">
        <v>304</v>
      </c>
      <c r="G361" s="58">
        <v>124.8</v>
      </c>
      <c r="H361" s="58">
        <f t="shared" si="36"/>
        <v>124.8</v>
      </c>
      <c r="I361" s="59"/>
      <c r="J361" s="60">
        <f t="shared" si="37"/>
        <v>249.6</v>
      </c>
      <c r="K361" s="43"/>
      <c r="L361" s="44"/>
      <c r="M361" s="44"/>
      <c r="N361" s="44"/>
      <c r="O361" s="44"/>
      <c r="P361" s="45"/>
      <c r="Q361" s="237"/>
      <c r="R361" s="311"/>
      <c r="S361" s="238"/>
      <c r="T361" s="238"/>
      <c r="U361" s="238"/>
      <c r="V361" s="238"/>
      <c r="W361" s="238"/>
      <c r="X361" s="238"/>
      <c r="Y361" s="238"/>
      <c r="Z361" s="241">
        <f t="shared" si="35"/>
        <v>0</v>
      </c>
    </row>
    <row r="362" spans="1:26" ht="15.75" hidden="1" customHeight="1">
      <c r="A362" s="54" t="s">
        <v>1105</v>
      </c>
      <c r="B362" s="70"/>
      <c r="C362" s="56" t="s">
        <v>143</v>
      </c>
      <c r="D362" s="71" t="s">
        <v>477</v>
      </c>
      <c r="E362" s="55" t="s">
        <v>0</v>
      </c>
      <c r="F362" s="55" t="s">
        <v>304</v>
      </c>
      <c r="G362" s="58">
        <v>14.9</v>
      </c>
      <c r="H362" s="58">
        <f t="shared" si="36"/>
        <v>14.9</v>
      </c>
      <c r="I362" s="59"/>
      <c r="J362" s="60">
        <f t="shared" si="37"/>
        <v>29.8</v>
      </c>
      <c r="K362" s="43"/>
      <c r="L362" s="44"/>
      <c r="M362" s="44"/>
      <c r="N362" s="44"/>
      <c r="O362" s="44"/>
      <c r="P362" s="45"/>
      <c r="Q362" s="237"/>
      <c r="R362" s="311"/>
      <c r="S362" s="238"/>
      <c r="T362" s="238"/>
      <c r="U362" s="238"/>
      <c r="V362" s="238"/>
      <c r="W362" s="238"/>
      <c r="X362" s="238"/>
      <c r="Y362" s="238"/>
      <c r="Z362" s="241">
        <f t="shared" si="35"/>
        <v>0</v>
      </c>
    </row>
    <row r="363" spans="1:26" ht="15.75" hidden="1" customHeight="1">
      <c r="A363" s="54" t="s">
        <v>1106</v>
      </c>
      <c r="B363" s="70"/>
      <c r="C363" s="56" t="s">
        <v>143</v>
      </c>
      <c r="D363" s="71" t="s">
        <v>478</v>
      </c>
      <c r="E363" s="55" t="s">
        <v>0</v>
      </c>
      <c r="F363" s="55" t="s">
        <v>304</v>
      </c>
      <c r="G363" s="58">
        <v>12.5</v>
      </c>
      <c r="H363" s="58">
        <f t="shared" si="36"/>
        <v>12.5</v>
      </c>
      <c r="I363" s="59"/>
      <c r="J363" s="60">
        <f t="shared" si="37"/>
        <v>25</v>
      </c>
      <c r="K363" s="43"/>
      <c r="L363" s="44"/>
      <c r="M363" s="44"/>
      <c r="N363" s="44"/>
      <c r="O363" s="44"/>
      <c r="P363" s="45"/>
      <c r="Q363" s="237"/>
      <c r="R363" s="311"/>
      <c r="S363" s="238"/>
      <c r="T363" s="238"/>
      <c r="U363" s="238"/>
      <c r="V363" s="238"/>
      <c r="W363" s="238"/>
      <c r="X363" s="238"/>
      <c r="Y363" s="238"/>
      <c r="Z363" s="241">
        <f t="shared" si="35"/>
        <v>0</v>
      </c>
    </row>
    <row r="364" spans="1:26" ht="15.75" hidden="1" customHeight="1">
      <c r="A364" s="54" t="s">
        <v>1107</v>
      </c>
      <c r="B364" s="70"/>
      <c r="C364" s="56" t="s">
        <v>143</v>
      </c>
      <c r="D364" s="71" t="s">
        <v>479</v>
      </c>
      <c r="E364" s="55" t="s">
        <v>0</v>
      </c>
      <c r="F364" s="55" t="s">
        <v>303</v>
      </c>
      <c r="G364" s="58">
        <v>1.45</v>
      </c>
      <c r="H364" s="58">
        <f t="shared" si="36"/>
        <v>1.45</v>
      </c>
      <c r="I364" s="59"/>
      <c r="J364" s="60">
        <f t="shared" si="37"/>
        <v>5.8</v>
      </c>
      <c r="K364" s="43"/>
      <c r="L364" s="44"/>
      <c r="M364" s="44"/>
      <c r="N364" s="44"/>
      <c r="O364" s="44"/>
      <c r="P364" s="45"/>
      <c r="Q364" s="237"/>
      <c r="R364" s="311"/>
      <c r="S364" s="238"/>
      <c r="T364" s="238"/>
      <c r="U364" s="238"/>
      <c r="V364" s="238"/>
      <c r="W364" s="238"/>
      <c r="X364" s="238"/>
      <c r="Y364" s="238"/>
      <c r="Z364" s="241">
        <f t="shared" si="35"/>
        <v>0</v>
      </c>
    </row>
    <row r="365" spans="1:26" ht="15.75" hidden="1" customHeight="1">
      <c r="A365" s="54" t="s">
        <v>1108</v>
      </c>
      <c r="B365" s="55">
        <v>72677</v>
      </c>
      <c r="C365" s="56" t="s">
        <v>10</v>
      </c>
      <c r="D365" s="71" t="s">
        <v>480</v>
      </c>
      <c r="E365" s="55" t="s">
        <v>0</v>
      </c>
      <c r="F365" s="55" t="s">
        <v>304</v>
      </c>
      <c r="G365" s="58">
        <v>40.54</v>
      </c>
      <c r="H365" s="58">
        <f t="shared" si="36"/>
        <v>40.54</v>
      </c>
      <c r="I365" s="59"/>
      <c r="J365" s="60">
        <f t="shared" si="37"/>
        <v>81.08</v>
      </c>
      <c r="K365" s="43"/>
      <c r="L365" s="44"/>
      <c r="M365" s="44"/>
      <c r="N365" s="44"/>
      <c r="O365" s="44"/>
      <c r="P365" s="45"/>
      <c r="Q365" s="237"/>
      <c r="R365" s="311"/>
      <c r="S365" s="238"/>
      <c r="T365" s="238"/>
      <c r="U365" s="238"/>
      <c r="V365" s="238"/>
      <c r="W365" s="238"/>
      <c r="X365" s="238"/>
      <c r="Y365" s="238"/>
      <c r="Z365" s="241">
        <f t="shared" si="35"/>
        <v>0</v>
      </c>
    </row>
    <row r="366" spans="1:26" ht="15.75" hidden="1" customHeight="1">
      <c r="A366" s="54" t="s">
        <v>1109</v>
      </c>
      <c r="B366" s="70"/>
      <c r="C366" s="56" t="s">
        <v>143</v>
      </c>
      <c r="D366" s="71" t="s">
        <v>481</v>
      </c>
      <c r="E366" s="55" t="s">
        <v>0</v>
      </c>
      <c r="F366" s="55" t="s">
        <v>304</v>
      </c>
      <c r="G366" s="58">
        <v>109.9</v>
      </c>
      <c r="H366" s="58">
        <f t="shared" si="36"/>
        <v>109.9</v>
      </c>
      <c r="I366" s="59"/>
      <c r="J366" s="60">
        <f t="shared" si="37"/>
        <v>219.8</v>
      </c>
      <c r="K366" s="43"/>
      <c r="L366" s="44"/>
      <c r="M366" s="44"/>
      <c r="N366" s="44"/>
      <c r="O366" s="44"/>
      <c r="P366" s="45"/>
      <c r="Q366" s="237"/>
      <c r="R366" s="311"/>
      <c r="S366" s="238"/>
      <c r="T366" s="238"/>
      <c r="U366" s="238"/>
      <c r="V366" s="238"/>
      <c r="W366" s="238"/>
      <c r="X366" s="238"/>
      <c r="Y366" s="238"/>
      <c r="Z366" s="241">
        <f t="shared" si="35"/>
        <v>0</v>
      </c>
    </row>
    <row r="367" spans="1:26" ht="15.75" hidden="1" customHeight="1">
      <c r="A367" s="54" t="s">
        <v>1110</v>
      </c>
      <c r="B367" s="70"/>
      <c r="C367" s="56" t="s">
        <v>143</v>
      </c>
      <c r="D367" s="71" t="s">
        <v>482</v>
      </c>
      <c r="E367" s="55" t="s">
        <v>0</v>
      </c>
      <c r="F367" s="55" t="s">
        <v>304</v>
      </c>
      <c r="G367" s="58">
        <v>125</v>
      </c>
      <c r="H367" s="58">
        <f t="shared" si="36"/>
        <v>125</v>
      </c>
      <c r="I367" s="59"/>
      <c r="J367" s="60">
        <f t="shared" si="37"/>
        <v>250</v>
      </c>
      <c r="K367" s="43"/>
      <c r="L367" s="44"/>
      <c r="M367" s="44"/>
      <c r="N367" s="44"/>
      <c r="O367" s="44"/>
      <c r="P367" s="45"/>
      <c r="Q367" s="237"/>
      <c r="R367" s="311"/>
      <c r="S367" s="238"/>
      <c r="T367" s="238"/>
      <c r="U367" s="238"/>
      <c r="V367" s="238"/>
      <c r="W367" s="238"/>
      <c r="X367" s="238"/>
      <c r="Y367" s="238"/>
      <c r="Z367" s="241">
        <f t="shared" si="35"/>
        <v>0</v>
      </c>
    </row>
    <row r="368" spans="1:26" ht="15.75" hidden="1" customHeight="1">
      <c r="A368" s="54" t="s">
        <v>1111</v>
      </c>
      <c r="B368" s="70"/>
      <c r="C368" s="56" t="s">
        <v>143</v>
      </c>
      <c r="D368" s="71" t="s">
        <v>483</v>
      </c>
      <c r="E368" s="55" t="s">
        <v>0</v>
      </c>
      <c r="F368" s="55" t="s">
        <v>304</v>
      </c>
      <c r="G368" s="58">
        <v>280</v>
      </c>
      <c r="H368" s="58">
        <f t="shared" si="36"/>
        <v>280</v>
      </c>
      <c r="I368" s="59"/>
      <c r="J368" s="60">
        <f t="shared" si="37"/>
        <v>560</v>
      </c>
      <c r="K368" s="43"/>
      <c r="L368" s="44"/>
      <c r="M368" s="44"/>
      <c r="N368" s="44"/>
      <c r="O368" s="44"/>
      <c r="P368" s="45"/>
      <c r="Q368" s="237"/>
      <c r="R368" s="311"/>
      <c r="S368" s="238"/>
      <c r="T368" s="238"/>
      <c r="U368" s="238"/>
      <c r="V368" s="238"/>
      <c r="W368" s="238"/>
      <c r="X368" s="238"/>
      <c r="Y368" s="238"/>
      <c r="Z368" s="241">
        <f t="shared" si="35"/>
        <v>0</v>
      </c>
    </row>
    <row r="369" spans="1:26" ht="15.75" hidden="1" customHeight="1">
      <c r="A369" s="54" t="s">
        <v>1112</v>
      </c>
      <c r="B369" s="70"/>
      <c r="C369" s="56" t="s">
        <v>143</v>
      </c>
      <c r="D369" s="71" t="s">
        <v>484</v>
      </c>
      <c r="E369" s="55" t="s">
        <v>0</v>
      </c>
      <c r="F369" s="55" t="s">
        <v>1</v>
      </c>
      <c r="G369" s="58">
        <v>55</v>
      </c>
      <c r="H369" s="58">
        <f t="shared" si="36"/>
        <v>55</v>
      </c>
      <c r="I369" s="59"/>
      <c r="J369" s="60">
        <f t="shared" si="37"/>
        <v>55</v>
      </c>
      <c r="K369" s="43"/>
      <c r="L369" s="44"/>
      <c r="M369" s="44"/>
      <c r="N369" s="44"/>
      <c r="O369" s="44"/>
      <c r="P369" s="45"/>
      <c r="Q369" s="237"/>
      <c r="R369" s="311"/>
      <c r="S369" s="238"/>
      <c r="T369" s="238"/>
      <c r="U369" s="238"/>
      <c r="V369" s="238"/>
      <c r="W369" s="238"/>
      <c r="X369" s="238"/>
      <c r="Y369" s="238"/>
      <c r="Z369" s="241">
        <f t="shared" si="35"/>
        <v>0</v>
      </c>
    </row>
    <row r="370" spans="1:26" ht="15.75" hidden="1" customHeight="1">
      <c r="A370" s="54" t="s">
        <v>1113</v>
      </c>
      <c r="B370" s="70"/>
      <c r="C370" s="56" t="s">
        <v>143</v>
      </c>
      <c r="D370" s="71" t="s">
        <v>485</v>
      </c>
      <c r="E370" s="55" t="s">
        <v>0</v>
      </c>
      <c r="F370" s="55" t="s">
        <v>1</v>
      </c>
      <c r="G370" s="58">
        <v>79</v>
      </c>
      <c r="H370" s="58">
        <f t="shared" si="36"/>
        <v>79</v>
      </c>
      <c r="I370" s="59"/>
      <c r="J370" s="60">
        <f t="shared" si="37"/>
        <v>79</v>
      </c>
      <c r="K370" s="43"/>
      <c r="L370" s="44"/>
      <c r="M370" s="44"/>
      <c r="N370" s="44"/>
      <c r="O370" s="44"/>
      <c r="P370" s="45"/>
      <c r="Q370" s="237"/>
      <c r="R370" s="311"/>
      <c r="S370" s="238"/>
      <c r="T370" s="238"/>
      <c r="U370" s="238"/>
      <c r="V370" s="238"/>
      <c r="W370" s="238"/>
      <c r="X370" s="238"/>
      <c r="Y370" s="238"/>
      <c r="Z370" s="241">
        <f t="shared" si="35"/>
        <v>0</v>
      </c>
    </row>
    <row r="371" spans="1:26" ht="15.75" hidden="1" customHeight="1">
      <c r="A371" s="54" t="s">
        <v>1114</v>
      </c>
      <c r="B371" s="70"/>
      <c r="C371" s="56" t="s">
        <v>143</v>
      </c>
      <c r="D371" s="71" t="s">
        <v>486</v>
      </c>
      <c r="E371" s="55" t="s">
        <v>0</v>
      </c>
      <c r="F371" s="55" t="s">
        <v>1</v>
      </c>
      <c r="G371" s="58">
        <v>200</v>
      </c>
      <c r="H371" s="58">
        <f t="shared" si="36"/>
        <v>200</v>
      </c>
      <c r="I371" s="59"/>
      <c r="J371" s="60">
        <f t="shared" si="37"/>
        <v>200</v>
      </c>
      <c r="K371" s="43"/>
      <c r="L371" s="44"/>
      <c r="M371" s="44"/>
      <c r="N371" s="44"/>
      <c r="O371" s="44"/>
      <c r="P371" s="45"/>
      <c r="Q371" s="237"/>
      <c r="R371" s="311"/>
      <c r="S371" s="238"/>
      <c r="T371" s="238"/>
      <c r="U371" s="238"/>
      <c r="V371" s="238"/>
      <c r="W371" s="238"/>
      <c r="X371" s="238"/>
      <c r="Y371" s="238"/>
      <c r="Z371" s="241">
        <f t="shared" si="35"/>
        <v>0</v>
      </c>
    </row>
    <row r="372" spans="1:26" ht="15.75" hidden="1" customHeight="1">
      <c r="A372" s="54" t="s">
        <v>1115</v>
      </c>
      <c r="B372" s="70"/>
      <c r="C372" s="56" t="s">
        <v>143</v>
      </c>
      <c r="D372" s="71" t="s">
        <v>487</v>
      </c>
      <c r="E372" s="55" t="s">
        <v>0</v>
      </c>
      <c r="F372" s="55" t="s">
        <v>142</v>
      </c>
      <c r="G372" s="58">
        <v>285</v>
      </c>
      <c r="H372" s="58">
        <f t="shared" si="36"/>
        <v>285</v>
      </c>
      <c r="I372" s="59"/>
      <c r="J372" s="60">
        <f t="shared" si="37"/>
        <v>1425</v>
      </c>
      <c r="K372" s="43"/>
      <c r="L372" s="44"/>
      <c r="M372" s="44"/>
      <c r="N372" s="44"/>
      <c r="O372" s="44"/>
      <c r="P372" s="45"/>
      <c r="Q372" s="237"/>
      <c r="R372" s="311"/>
      <c r="S372" s="238"/>
      <c r="T372" s="238"/>
      <c r="U372" s="238"/>
      <c r="V372" s="238"/>
      <c r="W372" s="238"/>
      <c r="X372" s="238"/>
      <c r="Y372" s="238"/>
      <c r="Z372" s="241">
        <f t="shared" si="35"/>
        <v>0</v>
      </c>
    </row>
    <row r="373" spans="1:26" ht="15.75" hidden="1" customHeight="1">
      <c r="A373" s="54" t="s">
        <v>1116</v>
      </c>
      <c r="B373" s="55" t="s">
        <v>488</v>
      </c>
      <c r="C373" s="56" t="s">
        <v>10</v>
      </c>
      <c r="D373" s="71" t="s">
        <v>489</v>
      </c>
      <c r="E373" s="55" t="s">
        <v>0</v>
      </c>
      <c r="F373" s="55" t="s">
        <v>304</v>
      </c>
      <c r="G373" s="58">
        <v>218.69</v>
      </c>
      <c r="H373" s="58">
        <f t="shared" si="36"/>
        <v>218.69</v>
      </c>
      <c r="I373" s="59"/>
      <c r="J373" s="60">
        <f t="shared" si="37"/>
        <v>437.38</v>
      </c>
      <c r="K373" s="43"/>
      <c r="L373" s="44"/>
      <c r="M373" s="44"/>
      <c r="N373" s="44"/>
      <c r="O373" s="44"/>
      <c r="P373" s="45"/>
      <c r="Q373" s="237"/>
      <c r="R373" s="311"/>
      <c r="S373" s="238"/>
      <c r="T373" s="238"/>
      <c r="U373" s="238"/>
      <c r="V373" s="238"/>
      <c r="W373" s="238"/>
      <c r="X373" s="238"/>
      <c r="Y373" s="238"/>
      <c r="Z373" s="241">
        <f t="shared" si="35"/>
        <v>0</v>
      </c>
    </row>
    <row r="374" spans="1:26" ht="15.75" hidden="1" customHeight="1">
      <c r="A374" s="54" t="s">
        <v>1117</v>
      </c>
      <c r="B374" s="55" t="s">
        <v>490</v>
      </c>
      <c r="C374" s="56" t="s">
        <v>15</v>
      </c>
      <c r="D374" s="71" t="s">
        <v>491</v>
      </c>
      <c r="E374" s="55" t="s">
        <v>0</v>
      </c>
      <c r="F374" s="55" t="s">
        <v>405</v>
      </c>
      <c r="G374" s="58">
        <v>263.08</v>
      </c>
      <c r="H374" s="58">
        <f t="shared" si="36"/>
        <v>263.08</v>
      </c>
      <c r="I374" s="59"/>
      <c r="J374" s="60">
        <f t="shared" si="37"/>
        <v>7366.24</v>
      </c>
      <c r="K374" s="43"/>
      <c r="L374" s="44"/>
      <c r="M374" s="44"/>
      <c r="N374" s="44"/>
      <c r="O374" s="44"/>
      <c r="P374" s="45"/>
      <c r="Q374" s="237"/>
      <c r="R374" s="311"/>
      <c r="S374" s="238"/>
      <c r="T374" s="238"/>
      <c r="U374" s="238"/>
      <c r="V374" s="238"/>
      <c r="W374" s="238"/>
      <c r="X374" s="238"/>
      <c r="Y374" s="238"/>
      <c r="Z374" s="241">
        <f t="shared" si="35"/>
        <v>0</v>
      </c>
    </row>
    <row r="375" spans="1:26" ht="15.75" hidden="1" customHeight="1">
      <c r="A375" s="54" t="s">
        <v>1118</v>
      </c>
      <c r="B375" s="55">
        <v>72947</v>
      </c>
      <c r="C375" s="56" t="s">
        <v>10</v>
      </c>
      <c r="D375" s="71" t="s">
        <v>492</v>
      </c>
      <c r="E375" s="55" t="s">
        <v>12</v>
      </c>
      <c r="F375" s="55" t="s">
        <v>13</v>
      </c>
      <c r="G375" s="58">
        <v>18.13</v>
      </c>
      <c r="H375" s="58">
        <f t="shared" si="36"/>
        <v>18.13</v>
      </c>
      <c r="I375" s="59"/>
      <c r="J375" s="60">
        <f t="shared" si="37"/>
        <v>108.78</v>
      </c>
      <c r="K375" s="43"/>
      <c r="L375" s="44"/>
      <c r="M375" s="44"/>
      <c r="N375" s="44"/>
      <c r="O375" s="44"/>
      <c r="P375" s="45"/>
      <c r="Q375" s="237"/>
      <c r="R375" s="311"/>
      <c r="S375" s="238"/>
      <c r="T375" s="238"/>
      <c r="U375" s="238"/>
      <c r="V375" s="238"/>
      <c r="W375" s="238"/>
      <c r="X375" s="238"/>
      <c r="Y375" s="238"/>
      <c r="Z375" s="241">
        <f t="shared" si="35"/>
        <v>0</v>
      </c>
    </row>
    <row r="376" spans="1:26" ht="15.75" hidden="1" customHeight="1">
      <c r="A376" s="54" t="s">
        <v>1119</v>
      </c>
      <c r="B376" s="55">
        <v>72947</v>
      </c>
      <c r="C376" s="56" t="s">
        <v>10</v>
      </c>
      <c r="D376" s="71" t="s">
        <v>493</v>
      </c>
      <c r="E376" s="55" t="s">
        <v>12</v>
      </c>
      <c r="F376" s="55" t="s">
        <v>304</v>
      </c>
      <c r="G376" s="58">
        <v>18.13</v>
      </c>
      <c r="H376" s="58">
        <f t="shared" si="36"/>
        <v>18.13</v>
      </c>
      <c r="I376" s="59"/>
      <c r="J376" s="60">
        <f t="shared" si="37"/>
        <v>36.26</v>
      </c>
      <c r="K376" s="43"/>
      <c r="L376" s="44"/>
      <c r="M376" s="44"/>
      <c r="N376" s="44"/>
      <c r="O376" s="44"/>
      <c r="P376" s="45"/>
      <c r="Q376" s="237"/>
      <c r="R376" s="311"/>
      <c r="S376" s="238"/>
      <c r="T376" s="238"/>
      <c r="U376" s="238"/>
      <c r="V376" s="238"/>
      <c r="W376" s="238"/>
      <c r="X376" s="238"/>
      <c r="Y376" s="238"/>
      <c r="Z376" s="241">
        <f t="shared" si="35"/>
        <v>0</v>
      </c>
    </row>
    <row r="377" spans="1:26" ht="15.75" hidden="1" customHeight="1">
      <c r="A377" s="54" t="s">
        <v>1120</v>
      </c>
      <c r="B377" s="70"/>
      <c r="C377" s="56" t="s">
        <v>143</v>
      </c>
      <c r="D377" s="71" t="s">
        <v>494</v>
      </c>
      <c r="E377" s="55" t="s">
        <v>0</v>
      </c>
      <c r="F377" s="55" t="s">
        <v>304</v>
      </c>
      <c r="G377" s="58">
        <v>358.03</v>
      </c>
      <c r="H377" s="58">
        <f t="shared" si="36"/>
        <v>358.03</v>
      </c>
      <c r="I377" s="59"/>
      <c r="J377" s="60">
        <f t="shared" si="37"/>
        <v>716.06</v>
      </c>
      <c r="K377" s="43"/>
      <c r="L377" s="44"/>
      <c r="M377" s="44"/>
      <c r="N377" s="44"/>
      <c r="O377" s="44"/>
      <c r="P377" s="45"/>
      <c r="Q377" s="237"/>
      <c r="R377" s="311"/>
      <c r="S377" s="238"/>
      <c r="T377" s="238"/>
      <c r="U377" s="238"/>
      <c r="V377" s="238"/>
      <c r="W377" s="238"/>
      <c r="X377" s="238"/>
      <c r="Y377" s="238"/>
      <c r="Z377" s="241">
        <f t="shared" si="35"/>
        <v>0</v>
      </c>
    </row>
    <row r="378" spans="1:26" ht="15.75" hidden="1" customHeight="1">
      <c r="A378" s="54" t="s">
        <v>1121</v>
      </c>
      <c r="B378" s="70"/>
      <c r="C378" s="56" t="s">
        <v>143</v>
      </c>
      <c r="D378" s="71" t="s">
        <v>495</v>
      </c>
      <c r="E378" s="55" t="s">
        <v>0</v>
      </c>
      <c r="F378" s="55" t="s">
        <v>304</v>
      </c>
      <c r="G378" s="58">
        <v>30</v>
      </c>
      <c r="H378" s="58">
        <f t="shared" si="36"/>
        <v>30</v>
      </c>
      <c r="I378" s="59"/>
      <c r="J378" s="60">
        <f t="shared" si="37"/>
        <v>60</v>
      </c>
      <c r="K378" s="43"/>
      <c r="L378" s="44"/>
      <c r="M378" s="44"/>
      <c r="N378" s="44"/>
      <c r="O378" s="44"/>
      <c r="P378" s="45"/>
      <c r="Q378" s="237"/>
      <c r="R378" s="311"/>
      <c r="S378" s="238"/>
      <c r="T378" s="238"/>
      <c r="U378" s="238"/>
      <c r="V378" s="238"/>
      <c r="W378" s="238"/>
      <c r="X378" s="238"/>
      <c r="Y378" s="238"/>
      <c r="Z378" s="241">
        <f t="shared" si="35"/>
        <v>0</v>
      </c>
    </row>
    <row r="379" spans="1:26" ht="15.75" hidden="1" customHeight="1">
      <c r="A379" s="54" t="s">
        <v>1122</v>
      </c>
      <c r="B379" s="70"/>
      <c r="C379" s="56" t="s">
        <v>143</v>
      </c>
      <c r="D379" s="71" t="s">
        <v>496</v>
      </c>
      <c r="E379" s="55" t="s">
        <v>0</v>
      </c>
      <c r="F379" s="55" t="s">
        <v>308</v>
      </c>
      <c r="G379" s="58">
        <v>30</v>
      </c>
      <c r="H379" s="58">
        <f t="shared" si="36"/>
        <v>30</v>
      </c>
      <c r="I379" s="59"/>
      <c r="J379" s="60">
        <f t="shared" si="37"/>
        <v>450</v>
      </c>
      <c r="K379" s="43"/>
      <c r="L379" s="44"/>
      <c r="M379" s="44"/>
      <c r="N379" s="44"/>
      <c r="O379" s="44"/>
      <c r="P379" s="45"/>
      <c r="Q379" s="237"/>
      <c r="R379" s="311"/>
      <c r="S379" s="238"/>
      <c r="T379" s="238"/>
      <c r="U379" s="238"/>
      <c r="V379" s="238"/>
      <c r="W379" s="238"/>
      <c r="X379" s="238"/>
      <c r="Y379" s="238"/>
      <c r="Z379" s="241">
        <f t="shared" si="35"/>
        <v>0</v>
      </c>
    </row>
    <row r="380" spans="1:26" ht="15.75" hidden="1" customHeight="1">
      <c r="A380" s="54" t="s">
        <v>1123</v>
      </c>
      <c r="B380" s="70"/>
      <c r="C380" s="56" t="s">
        <v>143</v>
      </c>
      <c r="D380" s="71" t="s">
        <v>497</v>
      </c>
      <c r="E380" s="55" t="s">
        <v>0</v>
      </c>
      <c r="F380" s="55" t="s">
        <v>304</v>
      </c>
      <c r="G380" s="58">
        <v>30</v>
      </c>
      <c r="H380" s="58">
        <f t="shared" si="36"/>
        <v>30</v>
      </c>
      <c r="I380" s="59"/>
      <c r="J380" s="60">
        <f t="shared" si="37"/>
        <v>60</v>
      </c>
      <c r="K380" s="43"/>
      <c r="L380" s="44"/>
      <c r="M380" s="44"/>
      <c r="N380" s="44"/>
      <c r="O380" s="44"/>
      <c r="P380" s="45"/>
      <c r="Q380" s="237"/>
      <c r="R380" s="311"/>
      <c r="S380" s="238"/>
      <c r="T380" s="238"/>
      <c r="U380" s="238"/>
      <c r="V380" s="238"/>
      <c r="W380" s="238"/>
      <c r="X380" s="238"/>
      <c r="Y380" s="238"/>
      <c r="Z380" s="241">
        <f t="shared" si="35"/>
        <v>0</v>
      </c>
    </row>
    <row r="381" spans="1:26" ht="15.75" hidden="1" customHeight="1">
      <c r="A381" s="54" t="s">
        <v>1124</v>
      </c>
      <c r="B381" s="70"/>
      <c r="C381" s="56" t="s">
        <v>143</v>
      </c>
      <c r="D381" s="71" t="s">
        <v>498</v>
      </c>
      <c r="E381" s="55" t="s">
        <v>0</v>
      </c>
      <c r="F381" s="55" t="s">
        <v>13</v>
      </c>
      <c r="G381" s="58">
        <v>30</v>
      </c>
      <c r="H381" s="58">
        <f t="shared" si="36"/>
        <v>30</v>
      </c>
      <c r="I381" s="59"/>
      <c r="J381" s="60">
        <f t="shared" si="37"/>
        <v>180</v>
      </c>
      <c r="K381" s="43"/>
      <c r="L381" s="44"/>
      <c r="M381" s="44"/>
      <c r="N381" s="44"/>
      <c r="O381" s="44"/>
      <c r="P381" s="45"/>
      <c r="Q381" s="237"/>
      <c r="R381" s="311"/>
      <c r="S381" s="238"/>
      <c r="T381" s="238"/>
      <c r="U381" s="238"/>
      <c r="V381" s="238"/>
      <c r="W381" s="238"/>
      <c r="X381" s="238"/>
      <c r="Y381" s="238"/>
      <c r="Z381" s="241">
        <f t="shared" si="35"/>
        <v>0</v>
      </c>
    </row>
    <row r="382" spans="1:26" ht="15.75" hidden="1" customHeight="1">
      <c r="A382" s="328" t="s">
        <v>34</v>
      </c>
      <c r="B382" s="329"/>
      <c r="C382" s="329"/>
      <c r="D382" s="329"/>
      <c r="E382" s="329"/>
      <c r="F382" s="329"/>
      <c r="G382" s="329"/>
      <c r="H382" s="61">
        <f>J382/$J$6</f>
        <v>2.0282965700708474E-2</v>
      </c>
      <c r="I382" s="62"/>
      <c r="J382" s="63">
        <f>SUM(J352:J381)</f>
        <v>23442.796799999996</v>
      </c>
      <c r="K382" s="43"/>
      <c r="L382" s="44"/>
      <c r="M382" s="44"/>
      <c r="N382" s="44"/>
      <c r="O382" s="44"/>
      <c r="P382" s="45"/>
      <c r="Q382" s="237"/>
      <c r="R382" s="311"/>
      <c r="S382" s="238"/>
      <c r="T382" s="238"/>
      <c r="U382" s="238"/>
      <c r="V382" s="238"/>
      <c r="W382" s="238"/>
      <c r="X382" s="238"/>
      <c r="Y382" s="238"/>
      <c r="Z382" s="241">
        <f t="shared" si="35"/>
        <v>0</v>
      </c>
    </row>
    <row r="383" spans="1:26" ht="21.75" customHeight="1" thickBot="1">
      <c r="A383" s="64">
        <v>18</v>
      </c>
      <c r="B383" s="330"/>
      <c r="C383" s="331"/>
      <c r="D383" s="65" t="s">
        <v>499</v>
      </c>
      <c r="E383" s="330"/>
      <c r="F383" s="332"/>
      <c r="G383" s="332"/>
      <c r="H383" s="331"/>
      <c r="I383" s="250">
        <f>J383/J6</f>
        <v>8.1379517468882667E-2</v>
      </c>
      <c r="J383" s="63">
        <f>'Orçamento - Proinfância - FNDE'!I378</f>
        <v>94057.423349999997</v>
      </c>
      <c r="K383" s="43"/>
      <c r="L383" s="44"/>
      <c r="M383" s="72">
        <v>0.05</v>
      </c>
      <c r="N383" s="72">
        <v>0.05</v>
      </c>
      <c r="O383" s="44"/>
      <c r="P383" s="45"/>
      <c r="Q383" s="237"/>
      <c r="R383" s="311"/>
      <c r="S383" s="238"/>
      <c r="T383" s="238"/>
      <c r="U383" s="238"/>
      <c r="V383" s="238">
        <v>0.3</v>
      </c>
      <c r="W383" s="238">
        <v>0.3</v>
      </c>
      <c r="X383" s="238">
        <v>0.4</v>
      </c>
      <c r="Y383" s="238"/>
      <c r="Z383" s="241">
        <f t="shared" si="35"/>
        <v>1</v>
      </c>
    </row>
    <row r="384" spans="1:26" ht="15.75" hidden="1" customHeight="1">
      <c r="A384" s="323"/>
      <c r="B384" s="324"/>
      <c r="C384" s="325"/>
      <c r="D384" s="53" t="s">
        <v>500</v>
      </c>
      <c r="E384" s="326"/>
      <c r="F384" s="324"/>
      <c r="G384" s="324"/>
      <c r="H384" s="324"/>
      <c r="I384" s="324"/>
      <c r="J384" s="327"/>
      <c r="K384" s="43"/>
      <c r="L384" s="44"/>
      <c r="M384" s="44"/>
      <c r="N384" s="44"/>
      <c r="O384" s="44"/>
      <c r="P384" s="45"/>
      <c r="Q384" s="237"/>
      <c r="R384" s="311"/>
      <c r="S384" s="238"/>
      <c r="T384" s="238"/>
      <c r="U384" s="238"/>
      <c r="V384" s="238"/>
      <c r="W384" s="238"/>
      <c r="X384" s="238"/>
      <c r="Y384" s="238"/>
      <c r="Z384" s="241">
        <f t="shared" si="35"/>
        <v>0</v>
      </c>
    </row>
    <row r="385" spans="1:26" ht="42.75" hidden="1" customHeight="1">
      <c r="A385" s="67" t="s">
        <v>804</v>
      </c>
      <c r="B385" s="68" t="s">
        <v>805</v>
      </c>
      <c r="C385" s="69" t="s">
        <v>10</v>
      </c>
      <c r="D385" s="57" t="s">
        <v>806</v>
      </c>
      <c r="E385" s="68" t="s">
        <v>0</v>
      </c>
      <c r="F385" s="68" t="s">
        <v>1</v>
      </c>
      <c r="G385" s="58">
        <v>343.1</v>
      </c>
      <c r="H385" s="58">
        <f>G385*$F$6+G385</f>
        <v>343.1</v>
      </c>
      <c r="I385" s="59"/>
      <c r="J385" s="60">
        <f>F385*H385</f>
        <v>343.1</v>
      </c>
      <c r="K385" s="43"/>
      <c r="L385" s="44"/>
      <c r="M385" s="44"/>
      <c r="N385" s="44"/>
      <c r="O385" s="44"/>
      <c r="P385" s="45"/>
      <c r="Q385" s="237"/>
      <c r="R385" s="311"/>
      <c r="S385" s="238"/>
      <c r="T385" s="238"/>
      <c r="U385" s="238"/>
      <c r="V385" s="238"/>
      <c r="W385" s="238"/>
      <c r="X385" s="238"/>
      <c r="Y385" s="238"/>
      <c r="Z385" s="241">
        <f t="shared" si="35"/>
        <v>0</v>
      </c>
    </row>
    <row r="386" spans="1:26" ht="42.75" hidden="1" customHeight="1">
      <c r="A386" s="67" t="s">
        <v>807</v>
      </c>
      <c r="B386" s="68" t="s">
        <v>805</v>
      </c>
      <c r="C386" s="69" t="s">
        <v>10</v>
      </c>
      <c r="D386" s="57" t="s">
        <v>808</v>
      </c>
      <c r="E386" s="68" t="s">
        <v>0</v>
      </c>
      <c r="F386" s="68" t="s">
        <v>140</v>
      </c>
      <c r="G386" s="58">
        <v>343.1</v>
      </c>
      <c r="H386" s="58">
        <f>G386*$F$6+G386</f>
        <v>343.1</v>
      </c>
      <c r="I386" s="59"/>
      <c r="J386" s="60">
        <f>F386*H386</f>
        <v>1029.3000000000002</v>
      </c>
      <c r="K386" s="43"/>
      <c r="L386" s="44"/>
      <c r="M386" s="44"/>
      <c r="N386" s="44"/>
      <c r="O386" s="44"/>
      <c r="P386" s="45"/>
      <c r="Q386" s="237"/>
      <c r="R386" s="311"/>
      <c r="S386" s="238"/>
      <c r="T386" s="238"/>
      <c r="U386" s="238"/>
      <c r="V386" s="238"/>
      <c r="W386" s="238"/>
      <c r="X386" s="238"/>
      <c r="Y386" s="238"/>
      <c r="Z386" s="241">
        <f t="shared" si="35"/>
        <v>0</v>
      </c>
    </row>
    <row r="387" spans="1:26" ht="42.75" hidden="1" customHeight="1">
      <c r="A387" s="67" t="s">
        <v>809</v>
      </c>
      <c r="B387" s="68" t="s">
        <v>810</v>
      </c>
      <c r="C387" s="69" t="s">
        <v>10</v>
      </c>
      <c r="D387" s="57" t="s">
        <v>811</v>
      </c>
      <c r="E387" s="68" t="s">
        <v>0</v>
      </c>
      <c r="F387" s="68" t="s">
        <v>1</v>
      </c>
      <c r="G387" s="58">
        <v>380.26</v>
      </c>
      <c r="H387" s="58">
        <f>G387*$F$6+G387</f>
        <v>380.26</v>
      </c>
      <c r="I387" s="59"/>
      <c r="J387" s="60">
        <f>F387*H387</f>
        <v>380.26</v>
      </c>
      <c r="K387" s="43"/>
      <c r="L387" s="44"/>
      <c r="M387" s="44"/>
      <c r="N387" s="44"/>
      <c r="O387" s="44"/>
      <c r="P387" s="45"/>
      <c r="Q387" s="237"/>
      <c r="R387" s="311"/>
      <c r="S387" s="238"/>
      <c r="T387" s="238"/>
      <c r="U387" s="238"/>
      <c r="V387" s="238"/>
      <c r="W387" s="238"/>
      <c r="X387" s="238"/>
      <c r="Y387" s="238"/>
      <c r="Z387" s="241">
        <f t="shared" si="35"/>
        <v>0</v>
      </c>
    </row>
    <row r="388" spans="1:26" ht="15.75" hidden="1" customHeight="1">
      <c r="A388" s="67" t="s">
        <v>1125</v>
      </c>
      <c r="B388" s="55">
        <v>83372</v>
      </c>
      <c r="C388" s="56" t="s">
        <v>10</v>
      </c>
      <c r="D388" s="57" t="s">
        <v>501</v>
      </c>
      <c r="E388" s="55" t="s">
        <v>0</v>
      </c>
      <c r="F388" s="55" t="s">
        <v>304</v>
      </c>
      <c r="G388" s="58">
        <v>639.26</v>
      </c>
      <c r="H388" s="58">
        <f>G388*$F$6+G388</f>
        <v>639.26</v>
      </c>
      <c r="I388" s="59"/>
      <c r="J388" s="60">
        <f>F388*H388</f>
        <v>1278.52</v>
      </c>
      <c r="K388" s="43"/>
      <c r="L388" s="44"/>
      <c r="M388" s="44"/>
      <c r="N388" s="44"/>
      <c r="O388" s="44"/>
      <c r="P388" s="45"/>
      <c r="Q388" s="237"/>
      <c r="R388" s="311"/>
      <c r="S388" s="238"/>
      <c r="T388" s="238"/>
      <c r="U388" s="238"/>
      <c r="V388" s="238"/>
      <c r="W388" s="238"/>
      <c r="X388" s="238"/>
      <c r="Y388" s="238"/>
      <c r="Z388" s="241">
        <f t="shared" si="35"/>
        <v>0</v>
      </c>
    </row>
    <row r="389" spans="1:26" ht="15.75" hidden="1" customHeight="1">
      <c r="A389" s="323"/>
      <c r="B389" s="324"/>
      <c r="C389" s="325"/>
      <c r="D389" s="53" t="s">
        <v>502</v>
      </c>
      <c r="E389" s="326"/>
      <c r="F389" s="324"/>
      <c r="G389" s="324"/>
      <c r="H389" s="324"/>
      <c r="I389" s="324"/>
      <c r="J389" s="327"/>
      <c r="K389" s="43"/>
      <c r="L389" s="44"/>
      <c r="M389" s="44"/>
      <c r="N389" s="44"/>
      <c r="O389" s="44"/>
      <c r="P389" s="45"/>
      <c r="Q389" s="237"/>
      <c r="R389" s="311"/>
      <c r="S389" s="238"/>
      <c r="T389" s="238"/>
      <c r="U389" s="238"/>
      <c r="V389" s="238"/>
      <c r="W389" s="238"/>
      <c r="X389" s="238"/>
      <c r="Y389" s="238"/>
      <c r="Z389" s="241">
        <f t="shared" si="35"/>
        <v>0</v>
      </c>
    </row>
    <row r="390" spans="1:26" ht="15.75" hidden="1" customHeight="1">
      <c r="A390" s="54" t="s">
        <v>1126</v>
      </c>
      <c r="B390" s="55" t="s">
        <v>503</v>
      </c>
      <c r="C390" s="56" t="s">
        <v>10</v>
      </c>
      <c r="D390" s="57" t="s">
        <v>504</v>
      </c>
      <c r="E390" s="55" t="s">
        <v>0</v>
      </c>
      <c r="F390" s="55" t="s">
        <v>505</v>
      </c>
      <c r="G390" s="58">
        <v>11.72</v>
      </c>
      <c r="H390" s="58">
        <f t="shared" ref="H390:H402" si="38">G390*$F$6+G390</f>
        <v>11.72</v>
      </c>
      <c r="I390" s="59"/>
      <c r="J390" s="60">
        <f t="shared" ref="J390:J402" si="39">F390*H390</f>
        <v>316.44</v>
      </c>
      <c r="K390" s="43"/>
      <c r="L390" s="44"/>
      <c r="M390" s="44"/>
      <c r="N390" s="44"/>
      <c r="O390" s="44"/>
      <c r="P390" s="45"/>
      <c r="Q390" s="237"/>
      <c r="R390" s="311"/>
      <c r="S390" s="238"/>
      <c r="T390" s="238"/>
      <c r="U390" s="238"/>
      <c r="V390" s="238"/>
      <c r="W390" s="238"/>
      <c r="X390" s="238"/>
      <c r="Y390" s="238"/>
      <c r="Z390" s="241">
        <f t="shared" si="35"/>
        <v>0</v>
      </c>
    </row>
    <row r="391" spans="1:26" ht="15.75" hidden="1" customHeight="1">
      <c r="A391" s="54" t="s">
        <v>1127</v>
      </c>
      <c r="B391" s="55" t="s">
        <v>503</v>
      </c>
      <c r="C391" s="56" t="s">
        <v>10</v>
      </c>
      <c r="D391" s="71" t="s">
        <v>506</v>
      </c>
      <c r="E391" s="55" t="s">
        <v>0</v>
      </c>
      <c r="F391" s="55" t="s">
        <v>306</v>
      </c>
      <c r="G391" s="58">
        <v>11.72</v>
      </c>
      <c r="H391" s="58">
        <f t="shared" si="38"/>
        <v>11.72</v>
      </c>
      <c r="I391" s="59"/>
      <c r="J391" s="60">
        <f t="shared" si="39"/>
        <v>210.96</v>
      </c>
      <c r="K391" s="43"/>
      <c r="L391" s="44"/>
      <c r="M391" s="44"/>
      <c r="N391" s="44"/>
      <c r="O391" s="44"/>
      <c r="P391" s="45"/>
      <c r="Q391" s="237"/>
      <c r="R391" s="311"/>
      <c r="S391" s="238"/>
      <c r="T391" s="238"/>
      <c r="U391" s="238"/>
      <c r="V391" s="238"/>
      <c r="W391" s="238"/>
      <c r="X391" s="238"/>
      <c r="Y391" s="238"/>
      <c r="Z391" s="241">
        <f t="shared" si="35"/>
        <v>0</v>
      </c>
    </row>
    <row r="392" spans="1:26" ht="15.75" hidden="1" customHeight="1">
      <c r="A392" s="54" t="s">
        <v>1128</v>
      </c>
      <c r="B392" s="55" t="s">
        <v>503</v>
      </c>
      <c r="C392" s="56" t="s">
        <v>10</v>
      </c>
      <c r="D392" s="71" t="s">
        <v>507</v>
      </c>
      <c r="E392" s="55" t="s">
        <v>0</v>
      </c>
      <c r="F392" s="55" t="s">
        <v>295</v>
      </c>
      <c r="G392" s="58">
        <v>11.72</v>
      </c>
      <c r="H392" s="58">
        <f t="shared" si="38"/>
        <v>11.72</v>
      </c>
      <c r="I392" s="59"/>
      <c r="J392" s="60">
        <f t="shared" si="39"/>
        <v>164.08</v>
      </c>
      <c r="K392" s="43"/>
      <c r="L392" s="44"/>
      <c r="M392" s="44"/>
      <c r="N392" s="44"/>
      <c r="O392" s="44"/>
      <c r="P392" s="45"/>
      <c r="Q392" s="237"/>
      <c r="R392" s="311"/>
      <c r="S392" s="238"/>
      <c r="T392" s="238"/>
      <c r="U392" s="238"/>
      <c r="V392" s="238"/>
      <c r="W392" s="238"/>
      <c r="X392" s="238"/>
      <c r="Y392" s="238"/>
      <c r="Z392" s="241">
        <f t="shared" si="35"/>
        <v>0</v>
      </c>
    </row>
    <row r="393" spans="1:26" ht="15.75" hidden="1" customHeight="1">
      <c r="A393" s="54" t="s">
        <v>1129</v>
      </c>
      <c r="B393" s="55" t="s">
        <v>503</v>
      </c>
      <c r="C393" s="56" t="s">
        <v>10</v>
      </c>
      <c r="D393" s="71" t="s">
        <v>508</v>
      </c>
      <c r="E393" s="55" t="s">
        <v>0</v>
      </c>
      <c r="F393" s="55" t="s">
        <v>509</v>
      </c>
      <c r="G393" s="58">
        <v>11.72</v>
      </c>
      <c r="H393" s="58">
        <f t="shared" si="38"/>
        <v>11.72</v>
      </c>
      <c r="I393" s="59"/>
      <c r="J393" s="60">
        <f t="shared" si="39"/>
        <v>234.4</v>
      </c>
      <c r="K393" s="43"/>
      <c r="L393" s="44"/>
      <c r="M393" s="44"/>
      <c r="N393" s="44"/>
      <c r="O393" s="44"/>
      <c r="P393" s="45"/>
      <c r="Q393" s="237"/>
      <c r="R393" s="311"/>
      <c r="S393" s="238"/>
      <c r="T393" s="238"/>
      <c r="U393" s="238"/>
      <c r="V393" s="238"/>
      <c r="W393" s="238"/>
      <c r="X393" s="238"/>
      <c r="Y393" s="238"/>
      <c r="Z393" s="241">
        <f t="shared" ref="Z393:Z456" si="40">S393+T393+U393+V393+W393+X393+Y393</f>
        <v>0</v>
      </c>
    </row>
    <row r="394" spans="1:26" ht="15.75" hidden="1" customHeight="1">
      <c r="A394" s="54" t="s">
        <v>1130</v>
      </c>
      <c r="B394" s="55" t="s">
        <v>510</v>
      </c>
      <c r="C394" s="56" t="s">
        <v>10</v>
      </c>
      <c r="D394" s="71" t="s">
        <v>511</v>
      </c>
      <c r="E394" s="55" t="s">
        <v>0</v>
      </c>
      <c r="F394" s="55" t="s">
        <v>140</v>
      </c>
      <c r="G394" s="58">
        <v>17.97</v>
      </c>
      <c r="H394" s="58">
        <f t="shared" si="38"/>
        <v>17.97</v>
      </c>
      <c r="I394" s="59"/>
      <c r="J394" s="60">
        <f t="shared" si="39"/>
        <v>53.91</v>
      </c>
      <c r="K394" s="43"/>
      <c r="L394" s="44"/>
      <c r="M394" s="44"/>
      <c r="N394" s="44"/>
      <c r="O394" s="44"/>
      <c r="P394" s="45"/>
      <c r="Q394" s="237"/>
      <c r="R394" s="311"/>
      <c r="S394" s="238"/>
      <c r="T394" s="238"/>
      <c r="U394" s="238"/>
      <c r="V394" s="238"/>
      <c r="W394" s="238"/>
      <c r="X394" s="238"/>
      <c r="Y394" s="238"/>
      <c r="Z394" s="241">
        <f t="shared" si="40"/>
        <v>0</v>
      </c>
    </row>
    <row r="395" spans="1:26" ht="15.75" hidden="1" customHeight="1">
      <c r="A395" s="54" t="s">
        <v>1131</v>
      </c>
      <c r="B395" s="55" t="s">
        <v>512</v>
      </c>
      <c r="C395" s="56" t="s">
        <v>10</v>
      </c>
      <c r="D395" s="71" t="s">
        <v>513</v>
      </c>
      <c r="E395" s="55" t="s">
        <v>0</v>
      </c>
      <c r="F395" s="55" t="s">
        <v>304</v>
      </c>
      <c r="G395" s="58">
        <v>100</v>
      </c>
      <c r="H395" s="58">
        <f t="shared" si="38"/>
        <v>100</v>
      </c>
      <c r="I395" s="59"/>
      <c r="J395" s="60">
        <f t="shared" si="39"/>
        <v>200</v>
      </c>
      <c r="K395" s="43"/>
      <c r="L395" s="44"/>
      <c r="M395" s="44"/>
      <c r="N395" s="44"/>
      <c r="O395" s="44"/>
      <c r="P395" s="45"/>
      <c r="Q395" s="237"/>
      <c r="R395" s="311"/>
      <c r="S395" s="238"/>
      <c r="T395" s="238"/>
      <c r="U395" s="238"/>
      <c r="V395" s="238"/>
      <c r="W395" s="238"/>
      <c r="X395" s="238"/>
      <c r="Y395" s="238"/>
      <c r="Z395" s="241">
        <f t="shared" si="40"/>
        <v>0</v>
      </c>
    </row>
    <row r="396" spans="1:26" ht="15.75" hidden="1" customHeight="1">
      <c r="A396" s="54" t="s">
        <v>1132</v>
      </c>
      <c r="B396" s="55" t="s">
        <v>514</v>
      </c>
      <c r="C396" s="56" t="s">
        <v>10</v>
      </c>
      <c r="D396" s="71" t="s">
        <v>515</v>
      </c>
      <c r="E396" s="55" t="s">
        <v>0</v>
      </c>
      <c r="F396" s="55" t="s">
        <v>304</v>
      </c>
      <c r="G396" s="58">
        <v>285.5</v>
      </c>
      <c r="H396" s="58">
        <f t="shared" si="38"/>
        <v>285.5</v>
      </c>
      <c r="I396" s="59"/>
      <c r="J396" s="60">
        <f t="shared" si="39"/>
        <v>571</v>
      </c>
      <c r="K396" s="43"/>
      <c r="L396" s="44"/>
      <c r="M396" s="44"/>
      <c r="N396" s="44"/>
      <c r="O396" s="44"/>
      <c r="P396" s="45"/>
      <c r="Q396" s="237"/>
      <c r="R396" s="311"/>
      <c r="S396" s="238"/>
      <c r="T396" s="238"/>
      <c r="U396" s="238"/>
      <c r="V396" s="238"/>
      <c r="W396" s="238"/>
      <c r="X396" s="238"/>
      <c r="Y396" s="238"/>
      <c r="Z396" s="241">
        <f t="shared" si="40"/>
        <v>0</v>
      </c>
    </row>
    <row r="397" spans="1:26" ht="15.75" hidden="1" customHeight="1">
      <c r="A397" s="54" t="s">
        <v>1133</v>
      </c>
      <c r="B397" s="55" t="s">
        <v>512</v>
      </c>
      <c r="C397" s="56" t="s">
        <v>10</v>
      </c>
      <c r="D397" s="71" t="s">
        <v>516</v>
      </c>
      <c r="E397" s="55" t="s">
        <v>0</v>
      </c>
      <c r="F397" s="55" t="s">
        <v>1</v>
      </c>
      <c r="G397" s="58">
        <v>100</v>
      </c>
      <c r="H397" s="58">
        <f t="shared" si="38"/>
        <v>100</v>
      </c>
      <c r="I397" s="59"/>
      <c r="J397" s="60">
        <f t="shared" si="39"/>
        <v>100</v>
      </c>
      <c r="K397" s="43"/>
      <c r="L397" s="44"/>
      <c r="M397" s="44"/>
      <c r="N397" s="44"/>
      <c r="O397" s="44"/>
      <c r="P397" s="45"/>
      <c r="Q397" s="237"/>
      <c r="R397" s="311"/>
      <c r="S397" s="238"/>
      <c r="T397" s="238"/>
      <c r="U397" s="238"/>
      <c r="V397" s="238"/>
      <c r="W397" s="238"/>
      <c r="X397" s="238"/>
      <c r="Y397" s="238"/>
      <c r="Z397" s="241">
        <f t="shared" si="40"/>
        <v>0</v>
      </c>
    </row>
    <row r="398" spans="1:26" ht="15.75" hidden="1" customHeight="1">
      <c r="A398" s="54" t="s">
        <v>1134</v>
      </c>
      <c r="B398" s="70"/>
      <c r="C398" s="56" t="s">
        <v>143</v>
      </c>
      <c r="D398" s="71" t="s">
        <v>517</v>
      </c>
      <c r="E398" s="55" t="s">
        <v>0</v>
      </c>
      <c r="F398" s="55" t="s">
        <v>304</v>
      </c>
      <c r="G398" s="58">
        <v>98.9</v>
      </c>
      <c r="H398" s="58">
        <f t="shared" si="38"/>
        <v>98.9</v>
      </c>
      <c r="I398" s="59"/>
      <c r="J398" s="60">
        <f t="shared" si="39"/>
        <v>197.8</v>
      </c>
      <c r="K398" s="43"/>
      <c r="L398" s="44"/>
      <c r="M398" s="44"/>
      <c r="N398" s="44"/>
      <c r="O398" s="44"/>
      <c r="P398" s="45"/>
      <c r="Q398" s="237"/>
      <c r="R398" s="311"/>
      <c r="S398" s="238"/>
      <c r="T398" s="238"/>
      <c r="U398" s="238"/>
      <c r="V398" s="238"/>
      <c r="W398" s="238"/>
      <c r="X398" s="238"/>
      <c r="Y398" s="238"/>
      <c r="Z398" s="241">
        <f t="shared" si="40"/>
        <v>0</v>
      </c>
    </row>
    <row r="399" spans="1:26" ht="15.75" hidden="1" customHeight="1">
      <c r="A399" s="54" t="s">
        <v>1135</v>
      </c>
      <c r="B399" s="70"/>
      <c r="C399" s="56" t="s">
        <v>143</v>
      </c>
      <c r="D399" s="71" t="s">
        <v>518</v>
      </c>
      <c r="E399" s="55" t="s">
        <v>0</v>
      </c>
      <c r="F399" s="55" t="s">
        <v>304</v>
      </c>
      <c r="G399" s="58">
        <v>72.900000000000006</v>
      </c>
      <c r="H399" s="58">
        <f t="shared" si="38"/>
        <v>72.900000000000006</v>
      </c>
      <c r="I399" s="59"/>
      <c r="J399" s="60">
        <f t="shared" si="39"/>
        <v>145.80000000000001</v>
      </c>
      <c r="K399" s="43"/>
      <c r="L399" s="44"/>
      <c r="M399" s="44"/>
      <c r="N399" s="44"/>
      <c r="O399" s="44"/>
      <c r="P399" s="45"/>
      <c r="Q399" s="237"/>
      <c r="R399" s="311"/>
      <c r="S399" s="238"/>
      <c r="T399" s="238"/>
      <c r="U399" s="238"/>
      <c r="V399" s="238"/>
      <c r="W399" s="238"/>
      <c r="X399" s="238"/>
      <c r="Y399" s="238"/>
      <c r="Z399" s="241">
        <f t="shared" si="40"/>
        <v>0</v>
      </c>
    </row>
    <row r="400" spans="1:26" ht="15.75" hidden="1" customHeight="1">
      <c r="A400" s="54" t="s">
        <v>1136</v>
      </c>
      <c r="B400" s="70"/>
      <c r="C400" s="56" t="s">
        <v>143</v>
      </c>
      <c r="D400" s="71" t="s">
        <v>519</v>
      </c>
      <c r="E400" s="70"/>
      <c r="F400" s="55" t="s">
        <v>1</v>
      </c>
      <c r="G400" s="58">
        <v>89.9</v>
      </c>
      <c r="H400" s="58">
        <f t="shared" si="38"/>
        <v>89.9</v>
      </c>
      <c r="I400" s="59"/>
      <c r="J400" s="60">
        <f t="shared" si="39"/>
        <v>89.9</v>
      </c>
      <c r="K400" s="43"/>
      <c r="L400" s="44"/>
      <c r="M400" s="44"/>
      <c r="N400" s="44"/>
      <c r="O400" s="44"/>
      <c r="P400" s="45"/>
      <c r="Q400" s="237"/>
      <c r="R400" s="311"/>
      <c r="S400" s="238"/>
      <c r="T400" s="238"/>
      <c r="U400" s="238"/>
      <c r="V400" s="238"/>
      <c r="W400" s="238"/>
      <c r="X400" s="238"/>
      <c r="Y400" s="238"/>
      <c r="Z400" s="241">
        <f t="shared" si="40"/>
        <v>0</v>
      </c>
    </row>
    <row r="401" spans="1:26" ht="15.75" hidden="1" customHeight="1">
      <c r="A401" s="54" t="s">
        <v>1137</v>
      </c>
      <c r="B401" s="70"/>
      <c r="C401" s="56" t="s">
        <v>143</v>
      </c>
      <c r="D401" s="71" t="s">
        <v>520</v>
      </c>
      <c r="E401" s="55" t="s">
        <v>0</v>
      </c>
      <c r="F401" s="55" t="s">
        <v>81</v>
      </c>
      <c r="G401" s="58">
        <v>60.9</v>
      </c>
      <c r="H401" s="58">
        <f t="shared" si="38"/>
        <v>60.9</v>
      </c>
      <c r="I401" s="59"/>
      <c r="J401" s="60">
        <f t="shared" si="39"/>
        <v>730.8</v>
      </c>
      <c r="K401" s="43"/>
      <c r="L401" s="44"/>
      <c r="M401" s="44"/>
      <c r="N401" s="44"/>
      <c r="O401" s="44"/>
      <c r="P401" s="45"/>
      <c r="Q401" s="237"/>
      <c r="R401" s="311"/>
      <c r="S401" s="238"/>
      <c r="T401" s="238"/>
      <c r="U401" s="238"/>
      <c r="V401" s="238"/>
      <c r="W401" s="238"/>
      <c r="X401" s="238"/>
      <c r="Y401" s="238"/>
      <c r="Z401" s="241">
        <f t="shared" si="40"/>
        <v>0</v>
      </c>
    </row>
    <row r="402" spans="1:26" ht="15.75" hidden="1" customHeight="1">
      <c r="A402" s="54" t="s">
        <v>1138</v>
      </c>
      <c r="B402" s="70"/>
      <c r="C402" s="56" t="s">
        <v>143</v>
      </c>
      <c r="D402" s="71" t="s">
        <v>521</v>
      </c>
      <c r="E402" s="55" t="s">
        <v>0</v>
      </c>
      <c r="F402" s="55" t="s">
        <v>303</v>
      </c>
      <c r="G402" s="58">
        <v>120.9</v>
      </c>
      <c r="H402" s="58">
        <f t="shared" si="38"/>
        <v>120.9</v>
      </c>
      <c r="I402" s="59"/>
      <c r="J402" s="60">
        <f t="shared" si="39"/>
        <v>483.6</v>
      </c>
      <c r="K402" s="43"/>
      <c r="L402" s="44"/>
      <c r="M402" s="44"/>
      <c r="N402" s="44"/>
      <c r="O402" s="44"/>
      <c r="P402" s="45"/>
      <c r="Q402" s="237"/>
      <c r="R402" s="311"/>
      <c r="S402" s="238"/>
      <c r="T402" s="238"/>
      <c r="U402" s="238"/>
      <c r="V402" s="238"/>
      <c r="W402" s="238"/>
      <c r="X402" s="238"/>
      <c r="Y402" s="238"/>
      <c r="Z402" s="241">
        <f t="shared" si="40"/>
        <v>0</v>
      </c>
    </row>
    <row r="403" spans="1:26" ht="15.75" hidden="1" customHeight="1">
      <c r="A403" s="323"/>
      <c r="B403" s="324"/>
      <c r="C403" s="325"/>
      <c r="D403" s="66" t="s">
        <v>522</v>
      </c>
      <c r="E403" s="326"/>
      <c r="F403" s="324"/>
      <c r="G403" s="324"/>
      <c r="H403" s="324"/>
      <c r="I403" s="324"/>
      <c r="J403" s="327"/>
      <c r="K403" s="43"/>
      <c r="L403" s="44"/>
      <c r="M403" s="44"/>
      <c r="N403" s="44"/>
      <c r="O403" s="44"/>
      <c r="P403" s="45"/>
      <c r="Q403" s="237"/>
      <c r="R403" s="311"/>
      <c r="S403" s="238"/>
      <c r="T403" s="238"/>
      <c r="U403" s="238"/>
      <c r="V403" s="238"/>
      <c r="W403" s="238"/>
      <c r="X403" s="238"/>
      <c r="Y403" s="238"/>
      <c r="Z403" s="241">
        <f t="shared" si="40"/>
        <v>0</v>
      </c>
    </row>
    <row r="404" spans="1:26" ht="15.75" hidden="1" customHeight="1">
      <c r="A404" s="54" t="s">
        <v>1139</v>
      </c>
      <c r="B404" s="55">
        <v>72934</v>
      </c>
      <c r="C404" s="56" t="s">
        <v>10</v>
      </c>
      <c r="D404" s="71" t="s">
        <v>523</v>
      </c>
      <c r="E404" s="55" t="s">
        <v>29</v>
      </c>
      <c r="F404" s="55" t="s">
        <v>524</v>
      </c>
      <c r="G404" s="58">
        <v>5</v>
      </c>
      <c r="H404" s="58">
        <f t="shared" ref="H404:H420" si="41">G404*$F$6+G404</f>
        <v>5</v>
      </c>
      <c r="I404" s="59"/>
      <c r="J404" s="60">
        <f t="shared" ref="J404:J420" si="42">F404*H404</f>
        <v>1716.6</v>
      </c>
      <c r="K404" s="43"/>
      <c r="L404" s="44"/>
      <c r="M404" s="44"/>
      <c r="N404" s="44"/>
      <c r="O404" s="44"/>
      <c r="P404" s="45"/>
      <c r="Q404" s="237"/>
      <c r="R404" s="311"/>
      <c r="S404" s="238"/>
      <c r="T404" s="238"/>
      <c r="U404" s="238"/>
      <c r="V404" s="238"/>
      <c r="W404" s="238"/>
      <c r="X404" s="238"/>
      <c r="Y404" s="238"/>
      <c r="Z404" s="241">
        <f t="shared" si="40"/>
        <v>0</v>
      </c>
    </row>
    <row r="405" spans="1:26" ht="15.75" hidden="1" customHeight="1">
      <c r="A405" s="54" t="s">
        <v>1140</v>
      </c>
      <c r="B405" s="55">
        <v>72935</v>
      </c>
      <c r="C405" s="56" t="s">
        <v>10</v>
      </c>
      <c r="D405" s="71" t="s">
        <v>525</v>
      </c>
      <c r="E405" s="55" t="s">
        <v>29</v>
      </c>
      <c r="F405" s="55" t="s">
        <v>526</v>
      </c>
      <c r="G405" s="58">
        <v>6.33</v>
      </c>
      <c r="H405" s="58">
        <f t="shared" si="41"/>
        <v>6.33</v>
      </c>
      <c r="I405" s="59"/>
      <c r="J405" s="60">
        <f t="shared" si="42"/>
        <v>1398.4235999999999</v>
      </c>
      <c r="K405" s="43"/>
      <c r="L405" s="44"/>
      <c r="M405" s="44"/>
      <c r="N405" s="44"/>
      <c r="O405" s="44"/>
      <c r="P405" s="45"/>
      <c r="Q405" s="237"/>
      <c r="R405" s="311"/>
      <c r="S405" s="238"/>
      <c r="T405" s="238"/>
      <c r="U405" s="238"/>
      <c r="V405" s="238"/>
      <c r="W405" s="238"/>
      <c r="X405" s="238"/>
      <c r="Y405" s="238"/>
      <c r="Z405" s="241">
        <f t="shared" si="40"/>
        <v>0</v>
      </c>
    </row>
    <row r="406" spans="1:26" ht="15.75" hidden="1" customHeight="1">
      <c r="A406" s="54" t="s">
        <v>1141</v>
      </c>
      <c r="B406" s="55">
        <v>72936</v>
      </c>
      <c r="C406" s="56" t="s">
        <v>10</v>
      </c>
      <c r="D406" s="71" t="s">
        <v>527</v>
      </c>
      <c r="E406" s="55" t="s">
        <v>29</v>
      </c>
      <c r="F406" s="55" t="s">
        <v>528</v>
      </c>
      <c r="G406" s="58">
        <v>8.66</v>
      </c>
      <c r="H406" s="58">
        <f t="shared" si="41"/>
        <v>8.66</v>
      </c>
      <c r="I406" s="59"/>
      <c r="J406" s="60">
        <f t="shared" si="42"/>
        <v>2407.8264000000004</v>
      </c>
      <c r="K406" s="43"/>
      <c r="L406" s="44"/>
      <c r="M406" s="44"/>
      <c r="N406" s="44"/>
      <c r="O406" s="44"/>
      <c r="P406" s="45"/>
      <c r="Q406" s="237"/>
      <c r="R406" s="311"/>
      <c r="S406" s="238"/>
      <c r="T406" s="238"/>
      <c r="U406" s="238"/>
      <c r="V406" s="238"/>
      <c r="W406" s="238"/>
      <c r="X406" s="238"/>
      <c r="Y406" s="238"/>
      <c r="Z406" s="241">
        <f t="shared" si="40"/>
        <v>0</v>
      </c>
    </row>
    <row r="407" spans="1:26" ht="15.75" hidden="1" customHeight="1">
      <c r="A407" s="54" t="s">
        <v>1142</v>
      </c>
      <c r="B407" s="55" t="s">
        <v>529</v>
      </c>
      <c r="C407" s="56" t="s">
        <v>10</v>
      </c>
      <c r="D407" s="71" t="s">
        <v>530</v>
      </c>
      <c r="E407" s="55" t="s">
        <v>29</v>
      </c>
      <c r="F407" s="55" t="s">
        <v>531</v>
      </c>
      <c r="G407" s="58">
        <v>22.95</v>
      </c>
      <c r="H407" s="58">
        <f t="shared" si="41"/>
        <v>22.95</v>
      </c>
      <c r="I407" s="59"/>
      <c r="J407" s="60">
        <f t="shared" si="42"/>
        <v>176.256</v>
      </c>
      <c r="K407" s="43"/>
      <c r="L407" s="44"/>
      <c r="M407" s="44"/>
      <c r="N407" s="44"/>
      <c r="O407" s="44"/>
      <c r="P407" s="45"/>
      <c r="Q407" s="237"/>
      <c r="R407" s="311"/>
      <c r="S407" s="238"/>
      <c r="T407" s="238"/>
      <c r="U407" s="238"/>
      <c r="V407" s="238"/>
      <c r="W407" s="238"/>
      <c r="X407" s="238"/>
      <c r="Y407" s="238"/>
      <c r="Z407" s="241">
        <f t="shared" si="40"/>
        <v>0</v>
      </c>
    </row>
    <row r="408" spans="1:26" ht="15.75" hidden="1" customHeight="1">
      <c r="A408" s="54" t="s">
        <v>1143</v>
      </c>
      <c r="B408" s="55" t="s">
        <v>532</v>
      </c>
      <c r="C408" s="56" t="s">
        <v>10</v>
      </c>
      <c r="D408" s="71" t="s">
        <v>533</v>
      </c>
      <c r="E408" s="55" t="s">
        <v>29</v>
      </c>
      <c r="F408" s="55" t="s">
        <v>53</v>
      </c>
      <c r="G408" s="58">
        <v>36.840000000000003</v>
      </c>
      <c r="H408" s="58">
        <f t="shared" si="41"/>
        <v>36.840000000000003</v>
      </c>
      <c r="I408" s="59"/>
      <c r="J408" s="60">
        <f t="shared" si="42"/>
        <v>477.4464000000001</v>
      </c>
      <c r="K408" s="43"/>
      <c r="L408" s="44"/>
      <c r="M408" s="44"/>
      <c r="N408" s="44"/>
      <c r="O408" s="44"/>
      <c r="P408" s="45"/>
      <c r="Q408" s="237"/>
      <c r="R408" s="311"/>
      <c r="S408" s="238"/>
      <c r="T408" s="238"/>
      <c r="U408" s="238"/>
      <c r="V408" s="238"/>
      <c r="W408" s="238"/>
      <c r="X408" s="238"/>
      <c r="Y408" s="238"/>
      <c r="Z408" s="241">
        <f t="shared" si="40"/>
        <v>0</v>
      </c>
    </row>
    <row r="409" spans="1:26" ht="15.75" hidden="1" customHeight="1">
      <c r="A409" s="54" t="s">
        <v>1144</v>
      </c>
      <c r="B409" s="55">
        <v>55868</v>
      </c>
      <c r="C409" s="56" t="s">
        <v>10</v>
      </c>
      <c r="D409" s="71" t="s">
        <v>534</v>
      </c>
      <c r="E409" s="55" t="s">
        <v>29</v>
      </c>
      <c r="F409" s="55" t="s">
        <v>535</v>
      </c>
      <c r="G409" s="58">
        <v>48.38</v>
      </c>
      <c r="H409" s="58">
        <f t="shared" si="41"/>
        <v>48.38</v>
      </c>
      <c r="I409" s="59"/>
      <c r="J409" s="60">
        <f t="shared" si="42"/>
        <v>545.72640000000001</v>
      </c>
      <c r="K409" s="43"/>
      <c r="L409" s="44"/>
      <c r="M409" s="44"/>
      <c r="N409" s="44"/>
      <c r="O409" s="44"/>
      <c r="P409" s="45"/>
      <c r="Q409" s="237"/>
      <c r="R409" s="311"/>
      <c r="S409" s="238"/>
      <c r="T409" s="238"/>
      <c r="U409" s="238"/>
      <c r="V409" s="238"/>
      <c r="W409" s="238"/>
      <c r="X409" s="238"/>
      <c r="Y409" s="238"/>
      <c r="Z409" s="241">
        <f t="shared" si="40"/>
        <v>0</v>
      </c>
    </row>
    <row r="410" spans="1:26" ht="15.75" hidden="1" customHeight="1">
      <c r="A410" s="54" t="s">
        <v>1145</v>
      </c>
      <c r="B410" s="70"/>
      <c r="C410" s="56" t="s">
        <v>143</v>
      </c>
      <c r="D410" s="71" t="s">
        <v>536</v>
      </c>
      <c r="E410" s="55" t="s">
        <v>29</v>
      </c>
      <c r="F410" s="55" t="s">
        <v>537</v>
      </c>
      <c r="G410" s="58">
        <v>3.56</v>
      </c>
      <c r="H410" s="58">
        <f t="shared" si="41"/>
        <v>3.56</v>
      </c>
      <c r="I410" s="59"/>
      <c r="J410" s="60">
        <f t="shared" si="42"/>
        <v>11.747999999999999</v>
      </c>
      <c r="K410" s="43"/>
      <c r="L410" s="44"/>
      <c r="M410" s="44"/>
      <c r="N410" s="44"/>
      <c r="O410" s="44"/>
      <c r="P410" s="45"/>
      <c r="Q410" s="237"/>
      <c r="R410" s="311"/>
      <c r="S410" s="238"/>
      <c r="T410" s="238"/>
      <c r="U410" s="238"/>
      <c r="V410" s="238"/>
      <c r="W410" s="238"/>
      <c r="X410" s="238"/>
      <c r="Y410" s="238"/>
      <c r="Z410" s="241">
        <f t="shared" si="40"/>
        <v>0</v>
      </c>
    </row>
    <row r="411" spans="1:26" ht="15.75" hidden="1" customHeight="1">
      <c r="A411" s="54" t="s">
        <v>1146</v>
      </c>
      <c r="B411" s="70"/>
      <c r="C411" s="56" t="s">
        <v>143</v>
      </c>
      <c r="D411" s="71" t="s">
        <v>538</v>
      </c>
      <c r="E411" s="55" t="s">
        <v>29</v>
      </c>
      <c r="F411" s="55" t="s">
        <v>539</v>
      </c>
      <c r="G411" s="58">
        <v>3.56</v>
      </c>
      <c r="H411" s="58">
        <f t="shared" si="41"/>
        <v>3.56</v>
      </c>
      <c r="I411" s="59"/>
      <c r="J411" s="60">
        <f t="shared" si="42"/>
        <v>58.099200000000003</v>
      </c>
      <c r="K411" s="43"/>
      <c r="L411" s="44"/>
      <c r="M411" s="44"/>
      <c r="N411" s="44"/>
      <c r="O411" s="44"/>
      <c r="P411" s="45"/>
      <c r="Q411" s="237"/>
      <c r="R411" s="311"/>
      <c r="S411" s="238"/>
      <c r="T411" s="238"/>
      <c r="U411" s="238"/>
      <c r="V411" s="238"/>
      <c r="W411" s="238"/>
      <c r="X411" s="238"/>
      <c r="Y411" s="238"/>
      <c r="Z411" s="241">
        <f t="shared" si="40"/>
        <v>0</v>
      </c>
    </row>
    <row r="412" spans="1:26" ht="15.75" hidden="1" customHeight="1">
      <c r="A412" s="54" t="s">
        <v>1147</v>
      </c>
      <c r="B412" s="55">
        <v>72309</v>
      </c>
      <c r="C412" s="56" t="s">
        <v>10</v>
      </c>
      <c r="D412" s="71" t="s">
        <v>540</v>
      </c>
      <c r="E412" s="55" t="s">
        <v>29</v>
      </c>
      <c r="F412" s="55" t="s">
        <v>541</v>
      </c>
      <c r="G412" s="58">
        <v>22.8</v>
      </c>
      <c r="H412" s="58">
        <f t="shared" si="41"/>
        <v>22.8</v>
      </c>
      <c r="I412" s="59"/>
      <c r="J412" s="60">
        <f t="shared" si="42"/>
        <v>625.17600000000004</v>
      </c>
      <c r="K412" s="43"/>
      <c r="L412" s="44"/>
      <c r="M412" s="44"/>
      <c r="N412" s="44"/>
      <c r="O412" s="44"/>
      <c r="P412" s="45"/>
      <c r="Q412" s="237"/>
      <c r="R412" s="311"/>
      <c r="S412" s="238"/>
      <c r="T412" s="238"/>
      <c r="U412" s="238"/>
      <c r="V412" s="238"/>
      <c r="W412" s="238"/>
      <c r="X412" s="238"/>
      <c r="Y412" s="238"/>
      <c r="Z412" s="241">
        <f t="shared" si="40"/>
        <v>0</v>
      </c>
    </row>
    <row r="413" spans="1:26" ht="15.75" hidden="1" customHeight="1">
      <c r="A413" s="54" t="s">
        <v>1148</v>
      </c>
      <c r="B413" s="55">
        <v>72310</v>
      </c>
      <c r="C413" s="56" t="s">
        <v>10</v>
      </c>
      <c r="D413" s="71" t="s">
        <v>542</v>
      </c>
      <c r="E413" s="55" t="s">
        <v>29</v>
      </c>
      <c r="F413" s="55" t="s">
        <v>543</v>
      </c>
      <c r="G413" s="58">
        <v>37.97</v>
      </c>
      <c r="H413" s="58">
        <f t="shared" si="41"/>
        <v>37.97</v>
      </c>
      <c r="I413" s="59"/>
      <c r="J413" s="60">
        <f t="shared" si="42"/>
        <v>672.06899999999996</v>
      </c>
      <c r="K413" s="43"/>
      <c r="L413" s="44"/>
      <c r="M413" s="44"/>
      <c r="N413" s="44"/>
      <c r="O413" s="44"/>
      <c r="P413" s="45"/>
      <c r="Q413" s="237"/>
      <c r="R413" s="311"/>
      <c r="S413" s="238"/>
      <c r="T413" s="238"/>
      <c r="U413" s="238"/>
      <c r="V413" s="238"/>
      <c r="W413" s="238"/>
      <c r="X413" s="238"/>
      <c r="Y413" s="238"/>
      <c r="Z413" s="241">
        <f t="shared" si="40"/>
        <v>0</v>
      </c>
    </row>
    <row r="414" spans="1:26" ht="15.75" hidden="1" customHeight="1">
      <c r="A414" s="54" t="s">
        <v>1149</v>
      </c>
      <c r="B414" s="55">
        <v>72308</v>
      </c>
      <c r="C414" s="56" t="s">
        <v>10</v>
      </c>
      <c r="D414" s="71" t="s">
        <v>544</v>
      </c>
      <c r="E414" s="55" t="s">
        <v>29</v>
      </c>
      <c r="F414" s="55" t="s">
        <v>545</v>
      </c>
      <c r="G414" s="58">
        <v>21.78</v>
      </c>
      <c r="H414" s="58">
        <f t="shared" si="41"/>
        <v>21.78</v>
      </c>
      <c r="I414" s="59"/>
      <c r="J414" s="60">
        <f t="shared" si="42"/>
        <v>1053.2808</v>
      </c>
      <c r="K414" s="43"/>
      <c r="L414" s="44"/>
      <c r="M414" s="44"/>
      <c r="N414" s="44"/>
      <c r="O414" s="44"/>
      <c r="P414" s="45"/>
      <c r="Q414" s="237"/>
      <c r="R414" s="311"/>
      <c r="S414" s="238"/>
      <c r="T414" s="238"/>
      <c r="U414" s="238"/>
      <c r="V414" s="238"/>
      <c r="W414" s="238"/>
      <c r="X414" s="238"/>
      <c r="Y414" s="238"/>
      <c r="Z414" s="241">
        <f t="shared" si="40"/>
        <v>0</v>
      </c>
    </row>
    <row r="415" spans="1:26" ht="15.75" hidden="1" customHeight="1">
      <c r="A415" s="54" t="s">
        <v>1150</v>
      </c>
      <c r="B415" s="55">
        <v>72316</v>
      </c>
      <c r="C415" s="56" t="s">
        <v>10</v>
      </c>
      <c r="D415" s="71" t="s">
        <v>546</v>
      </c>
      <c r="E415" s="55" t="s">
        <v>29</v>
      </c>
      <c r="F415" s="55" t="s">
        <v>547</v>
      </c>
      <c r="G415" s="58">
        <v>67.78</v>
      </c>
      <c r="H415" s="58">
        <f t="shared" si="41"/>
        <v>67.78</v>
      </c>
      <c r="I415" s="59"/>
      <c r="J415" s="60">
        <f t="shared" si="42"/>
        <v>597.81960000000004</v>
      </c>
      <c r="K415" s="43"/>
      <c r="L415" s="44"/>
      <c r="M415" s="44"/>
      <c r="N415" s="44"/>
      <c r="O415" s="44"/>
      <c r="P415" s="45"/>
      <c r="Q415" s="237"/>
      <c r="R415" s="311"/>
      <c r="S415" s="238"/>
      <c r="T415" s="238"/>
      <c r="U415" s="238"/>
      <c r="V415" s="238"/>
      <c r="W415" s="238"/>
      <c r="X415" s="238"/>
      <c r="Y415" s="238"/>
      <c r="Z415" s="241">
        <f t="shared" si="40"/>
        <v>0</v>
      </c>
    </row>
    <row r="416" spans="1:26" ht="15.75" hidden="1" customHeight="1">
      <c r="A416" s="54" t="s">
        <v>1151</v>
      </c>
      <c r="B416" s="70"/>
      <c r="C416" s="56" t="s">
        <v>143</v>
      </c>
      <c r="D416" s="71" t="s">
        <v>548</v>
      </c>
      <c r="E416" s="55" t="s">
        <v>0</v>
      </c>
      <c r="F416" s="55" t="s">
        <v>304</v>
      </c>
      <c r="G416" s="58">
        <v>28.3</v>
      </c>
      <c r="H416" s="58">
        <f t="shared" si="41"/>
        <v>28.3</v>
      </c>
      <c r="I416" s="59"/>
      <c r="J416" s="60">
        <f t="shared" si="42"/>
        <v>56.6</v>
      </c>
      <c r="K416" s="43"/>
      <c r="L416" s="44"/>
      <c r="M416" s="44"/>
      <c r="N416" s="44"/>
      <c r="O416" s="44"/>
      <c r="P416" s="45"/>
      <c r="Q416" s="237"/>
      <c r="R416" s="311"/>
      <c r="S416" s="238"/>
      <c r="T416" s="238"/>
      <c r="U416" s="238"/>
      <c r="V416" s="238"/>
      <c r="W416" s="238"/>
      <c r="X416" s="238"/>
      <c r="Y416" s="238"/>
      <c r="Z416" s="241">
        <f t="shared" si="40"/>
        <v>0</v>
      </c>
    </row>
    <row r="417" spans="1:26" ht="15.75" hidden="1" customHeight="1">
      <c r="A417" s="54" t="s">
        <v>1152</v>
      </c>
      <c r="B417" s="70"/>
      <c r="C417" s="56" t="s">
        <v>143</v>
      </c>
      <c r="D417" s="71" t="s">
        <v>549</v>
      </c>
      <c r="E417" s="55" t="s">
        <v>0</v>
      </c>
      <c r="F417" s="55" t="s">
        <v>140</v>
      </c>
      <c r="G417" s="58">
        <v>28.3</v>
      </c>
      <c r="H417" s="58">
        <f t="shared" si="41"/>
        <v>28.3</v>
      </c>
      <c r="I417" s="59"/>
      <c r="J417" s="60">
        <f t="shared" si="42"/>
        <v>84.9</v>
      </c>
      <c r="K417" s="43"/>
      <c r="L417" s="44"/>
      <c r="M417" s="44"/>
      <c r="N417" s="44"/>
      <c r="O417" s="44"/>
      <c r="P417" s="45"/>
      <c r="Q417" s="237"/>
      <c r="R417" s="311"/>
      <c r="S417" s="238"/>
      <c r="T417" s="238"/>
      <c r="U417" s="238"/>
      <c r="V417" s="238"/>
      <c r="W417" s="238"/>
      <c r="X417" s="238"/>
      <c r="Y417" s="238"/>
      <c r="Z417" s="241">
        <f t="shared" si="40"/>
        <v>0</v>
      </c>
    </row>
    <row r="418" spans="1:26" ht="15.75" hidden="1" customHeight="1">
      <c r="A418" s="54" t="s">
        <v>1153</v>
      </c>
      <c r="B418" s="55">
        <v>83446</v>
      </c>
      <c r="C418" s="56" t="s">
        <v>10</v>
      </c>
      <c r="D418" s="71" t="s">
        <v>550</v>
      </c>
      <c r="E418" s="55" t="s">
        <v>0</v>
      </c>
      <c r="F418" s="55" t="s">
        <v>140</v>
      </c>
      <c r="G418" s="58">
        <v>123.52</v>
      </c>
      <c r="H418" s="58">
        <f t="shared" si="41"/>
        <v>123.52</v>
      </c>
      <c r="I418" s="59"/>
      <c r="J418" s="60">
        <f t="shared" si="42"/>
        <v>370.56</v>
      </c>
      <c r="K418" s="43"/>
      <c r="L418" s="44"/>
      <c r="M418" s="44"/>
      <c r="N418" s="44"/>
      <c r="O418" s="44"/>
      <c r="P418" s="45"/>
      <c r="Q418" s="237"/>
      <c r="R418" s="311"/>
      <c r="S418" s="238"/>
      <c r="T418" s="238"/>
      <c r="U418" s="238"/>
      <c r="V418" s="238"/>
      <c r="W418" s="238"/>
      <c r="X418" s="238"/>
      <c r="Y418" s="238"/>
      <c r="Z418" s="241">
        <f t="shared" si="40"/>
        <v>0</v>
      </c>
    </row>
    <row r="419" spans="1:26" ht="15.75" hidden="1" customHeight="1">
      <c r="A419" s="54" t="s">
        <v>1154</v>
      </c>
      <c r="B419" s="55">
        <v>83447</v>
      </c>
      <c r="C419" s="56" t="s">
        <v>10</v>
      </c>
      <c r="D419" s="71" t="s">
        <v>551</v>
      </c>
      <c r="E419" s="55" t="s">
        <v>0</v>
      </c>
      <c r="F419" s="55" t="s">
        <v>140</v>
      </c>
      <c r="G419" s="58">
        <v>134.25</v>
      </c>
      <c r="H419" s="58">
        <f t="shared" si="41"/>
        <v>134.25</v>
      </c>
      <c r="I419" s="59"/>
      <c r="J419" s="60">
        <f t="shared" si="42"/>
        <v>402.75</v>
      </c>
      <c r="K419" s="43"/>
      <c r="L419" s="44"/>
      <c r="M419" s="44"/>
      <c r="N419" s="44"/>
      <c r="O419" s="44"/>
      <c r="P419" s="45"/>
      <c r="Q419" s="237"/>
      <c r="R419" s="311"/>
      <c r="S419" s="238"/>
      <c r="T419" s="238"/>
      <c r="U419" s="238"/>
      <c r="V419" s="238"/>
      <c r="W419" s="238"/>
      <c r="X419" s="238"/>
      <c r="Y419" s="238"/>
      <c r="Z419" s="241">
        <f t="shared" si="40"/>
        <v>0</v>
      </c>
    </row>
    <row r="420" spans="1:26" ht="15.75" hidden="1" customHeight="1">
      <c r="A420" s="54" t="s">
        <v>1155</v>
      </c>
      <c r="B420" s="55">
        <v>83443</v>
      </c>
      <c r="C420" s="56" t="s">
        <v>10</v>
      </c>
      <c r="D420" s="71" t="s">
        <v>552</v>
      </c>
      <c r="E420" s="55" t="s">
        <v>0</v>
      </c>
      <c r="F420" s="55" t="s">
        <v>304</v>
      </c>
      <c r="G420" s="58">
        <v>38.29</v>
      </c>
      <c r="H420" s="58">
        <f t="shared" si="41"/>
        <v>38.29</v>
      </c>
      <c r="I420" s="59"/>
      <c r="J420" s="60">
        <f t="shared" si="42"/>
        <v>76.58</v>
      </c>
      <c r="K420" s="43"/>
      <c r="L420" s="44"/>
      <c r="M420" s="44"/>
      <c r="N420" s="44"/>
      <c r="O420" s="44"/>
      <c r="P420" s="45"/>
      <c r="Q420" s="237"/>
      <c r="R420" s="311"/>
      <c r="S420" s="238"/>
      <c r="T420" s="238"/>
      <c r="U420" s="238"/>
      <c r="V420" s="238"/>
      <c r="W420" s="238"/>
      <c r="X420" s="238"/>
      <c r="Y420" s="238"/>
      <c r="Z420" s="241">
        <f t="shared" si="40"/>
        <v>0</v>
      </c>
    </row>
    <row r="421" spans="1:26" ht="15.75" hidden="1" customHeight="1">
      <c r="A421" s="323"/>
      <c r="B421" s="324"/>
      <c r="C421" s="325"/>
      <c r="D421" s="66" t="s">
        <v>553</v>
      </c>
      <c r="E421" s="326"/>
      <c r="F421" s="324"/>
      <c r="G421" s="324"/>
      <c r="H421" s="324"/>
      <c r="I421" s="324"/>
      <c r="J421" s="327"/>
      <c r="K421" s="43"/>
      <c r="L421" s="44"/>
      <c r="M421" s="44"/>
      <c r="N421" s="44"/>
      <c r="O421" s="44"/>
      <c r="P421" s="45"/>
      <c r="Q421" s="237"/>
      <c r="R421" s="311"/>
      <c r="S421" s="238"/>
      <c r="T421" s="238"/>
      <c r="U421" s="238"/>
      <c r="V421" s="238"/>
      <c r="W421" s="238"/>
      <c r="X421" s="238"/>
      <c r="Y421" s="238"/>
      <c r="Z421" s="241">
        <f t="shared" si="40"/>
        <v>0</v>
      </c>
    </row>
    <row r="422" spans="1:26" ht="24.75" hidden="1" customHeight="1">
      <c r="A422" s="323"/>
      <c r="B422" s="324"/>
      <c r="C422" s="325"/>
      <c r="D422" s="57" t="s">
        <v>812</v>
      </c>
      <c r="E422" s="326"/>
      <c r="F422" s="324"/>
      <c r="G422" s="324"/>
      <c r="H422" s="324"/>
      <c r="I422" s="324"/>
      <c r="J422" s="327"/>
      <c r="K422" s="43"/>
      <c r="L422" s="44"/>
      <c r="M422" s="44"/>
      <c r="N422" s="44"/>
      <c r="O422" s="44"/>
      <c r="P422" s="45"/>
      <c r="Q422" s="237"/>
      <c r="R422" s="311"/>
      <c r="S422" s="238"/>
      <c r="T422" s="238"/>
      <c r="U422" s="238"/>
      <c r="V422" s="238"/>
      <c r="W422" s="238"/>
      <c r="X422" s="238"/>
      <c r="Y422" s="238"/>
      <c r="Z422" s="241">
        <f t="shared" si="40"/>
        <v>0</v>
      </c>
    </row>
    <row r="423" spans="1:26" ht="15.75" hidden="1" customHeight="1">
      <c r="A423" s="54" t="s">
        <v>1156</v>
      </c>
      <c r="B423" s="55" t="s">
        <v>554</v>
      </c>
      <c r="C423" s="56" t="s">
        <v>10</v>
      </c>
      <c r="D423" s="75" t="s">
        <v>555</v>
      </c>
      <c r="E423" s="55" t="s">
        <v>29</v>
      </c>
      <c r="F423" s="55" t="s">
        <v>556</v>
      </c>
      <c r="G423" s="58">
        <v>2.91</v>
      </c>
      <c r="H423" s="58">
        <f t="shared" ref="H423:H429" si="43">G423*$F$6+G423</f>
        <v>2.91</v>
      </c>
      <c r="I423" s="59"/>
      <c r="J423" s="60">
        <f t="shared" ref="J423:J429" si="44">F423*H423</f>
        <v>8957.853000000001</v>
      </c>
      <c r="K423" s="43"/>
      <c r="L423" s="44"/>
      <c r="M423" s="44"/>
      <c r="N423" s="44"/>
      <c r="O423" s="44"/>
      <c r="P423" s="45"/>
      <c r="Q423" s="237"/>
      <c r="R423" s="311"/>
      <c r="S423" s="238"/>
      <c r="T423" s="238"/>
      <c r="U423" s="238"/>
      <c r="V423" s="238"/>
      <c r="W423" s="238"/>
      <c r="X423" s="238"/>
      <c r="Y423" s="238"/>
      <c r="Z423" s="241">
        <f t="shared" si="40"/>
        <v>0</v>
      </c>
    </row>
    <row r="424" spans="1:26" ht="15.75" hidden="1" customHeight="1">
      <c r="A424" s="54" t="s">
        <v>1157</v>
      </c>
      <c r="B424" s="55" t="s">
        <v>557</v>
      </c>
      <c r="C424" s="56" t="s">
        <v>10</v>
      </c>
      <c r="D424" s="75" t="s">
        <v>558</v>
      </c>
      <c r="E424" s="55" t="s">
        <v>29</v>
      </c>
      <c r="F424" s="55" t="s">
        <v>559</v>
      </c>
      <c r="G424" s="58">
        <v>4.2</v>
      </c>
      <c r="H424" s="58">
        <f t="shared" si="43"/>
        <v>4.2</v>
      </c>
      <c r="I424" s="59"/>
      <c r="J424" s="60">
        <f t="shared" si="44"/>
        <v>1276.6320000000001</v>
      </c>
      <c r="K424" s="43"/>
      <c r="L424" s="44"/>
      <c r="M424" s="44"/>
      <c r="N424" s="44"/>
      <c r="O424" s="44"/>
      <c r="P424" s="45"/>
      <c r="Q424" s="237"/>
      <c r="R424" s="311"/>
      <c r="S424" s="238"/>
      <c r="T424" s="238"/>
      <c r="U424" s="238"/>
      <c r="V424" s="238"/>
      <c r="W424" s="238"/>
      <c r="X424" s="238"/>
      <c r="Y424" s="238"/>
      <c r="Z424" s="241">
        <f t="shared" si="40"/>
        <v>0</v>
      </c>
    </row>
    <row r="425" spans="1:26" ht="15.75" hidden="1" customHeight="1">
      <c r="A425" s="54" t="s">
        <v>1158</v>
      </c>
      <c r="B425" s="55" t="s">
        <v>560</v>
      </c>
      <c r="C425" s="56" t="s">
        <v>10</v>
      </c>
      <c r="D425" s="75" t="s">
        <v>561</v>
      </c>
      <c r="E425" s="55" t="s">
        <v>29</v>
      </c>
      <c r="F425" s="55" t="s">
        <v>562</v>
      </c>
      <c r="G425" s="58">
        <v>5.61</v>
      </c>
      <c r="H425" s="58">
        <f t="shared" si="43"/>
        <v>5.61</v>
      </c>
      <c r="I425" s="59"/>
      <c r="J425" s="60">
        <f t="shared" si="44"/>
        <v>13597.293600000003</v>
      </c>
      <c r="K425" s="43"/>
      <c r="L425" s="44"/>
      <c r="M425" s="44"/>
      <c r="N425" s="44"/>
      <c r="O425" s="44"/>
      <c r="P425" s="45"/>
      <c r="Q425" s="237"/>
      <c r="R425" s="311"/>
      <c r="S425" s="238"/>
      <c r="T425" s="238"/>
      <c r="U425" s="238"/>
      <c r="V425" s="238"/>
      <c r="W425" s="238"/>
      <c r="X425" s="238"/>
      <c r="Y425" s="238"/>
      <c r="Z425" s="241">
        <f t="shared" si="40"/>
        <v>0</v>
      </c>
    </row>
    <row r="426" spans="1:26" ht="15.75" hidden="1" customHeight="1">
      <c r="A426" s="54" t="s">
        <v>1159</v>
      </c>
      <c r="B426" s="55" t="s">
        <v>563</v>
      </c>
      <c r="C426" s="56" t="s">
        <v>10</v>
      </c>
      <c r="D426" s="75" t="s">
        <v>564</v>
      </c>
      <c r="E426" s="55" t="s">
        <v>29</v>
      </c>
      <c r="F426" s="55" t="s">
        <v>565</v>
      </c>
      <c r="G426" s="58">
        <v>8.4600000000000009</v>
      </c>
      <c r="H426" s="58">
        <f t="shared" si="43"/>
        <v>8.4600000000000009</v>
      </c>
      <c r="I426" s="59"/>
      <c r="J426" s="60">
        <f t="shared" si="44"/>
        <v>12844.818000000001</v>
      </c>
      <c r="K426" s="43"/>
      <c r="L426" s="44"/>
      <c r="M426" s="44"/>
      <c r="N426" s="44"/>
      <c r="O426" s="44"/>
      <c r="P426" s="45"/>
      <c r="Q426" s="237"/>
      <c r="R426" s="311"/>
      <c r="S426" s="238"/>
      <c r="T426" s="238"/>
      <c r="U426" s="238"/>
      <c r="V426" s="238"/>
      <c r="W426" s="238"/>
      <c r="X426" s="238"/>
      <c r="Y426" s="238"/>
      <c r="Z426" s="241">
        <f t="shared" si="40"/>
        <v>0</v>
      </c>
    </row>
    <row r="427" spans="1:26" ht="15.75" hidden="1" customHeight="1">
      <c r="A427" s="54" t="s">
        <v>1160</v>
      </c>
      <c r="B427" s="55" t="s">
        <v>566</v>
      </c>
      <c r="C427" s="56" t="s">
        <v>10</v>
      </c>
      <c r="D427" s="75" t="s">
        <v>567</v>
      </c>
      <c r="E427" s="55" t="s">
        <v>29</v>
      </c>
      <c r="F427" s="55" t="s">
        <v>568</v>
      </c>
      <c r="G427" s="58">
        <v>9.7200000000000006</v>
      </c>
      <c r="H427" s="58">
        <f t="shared" si="43"/>
        <v>9.7200000000000006</v>
      </c>
      <c r="I427" s="59"/>
      <c r="J427" s="60">
        <f t="shared" si="44"/>
        <v>1090.0008</v>
      </c>
      <c r="K427" s="43"/>
      <c r="L427" s="44"/>
      <c r="M427" s="44"/>
      <c r="N427" s="44"/>
      <c r="O427" s="44"/>
      <c r="P427" s="45"/>
      <c r="Q427" s="237"/>
      <c r="R427" s="311"/>
      <c r="S427" s="238"/>
      <c r="T427" s="238"/>
      <c r="U427" s="238"/>
      <c r="V427" s="238"/>
      <c r="W427" s="238"/>
      <c r="X427" s="238"/>
      <c r="Y427" s="238"/>
      <c r="Z427" s="241">
        <f t="shared" si="40"/>
        <v>0</v>
      </c>
    </row>
    <row r="428" spans="1:26" ht="15.75" hidden="1" customHeight="1">
      <c r="A428" s="54" t="s">
        <v>1161</v>
      </c>
      <c r="B428" s="55" t="s">
        <v>569</v>
      </c>
      <c r="C428" s="56" t="s">
        <v>10</v>
      </c>
      <c r="D428" s="75" t="s">
        <v>570</v>
      </c>
      <c r="E428" s="55" t="s">
        <v>29</v>
      </c>
      <c r="F428" s="55" t="s">
        <v>571</v>
      </c>
      <c r="G428" s="58">
        <v>13.9</v>
      </c>
      <c r="H428" s="58">
        <f t="shared" si="43"/>
        <v>13.9</v>
      </c>
      <c r="I428" s="59"/>
      <c r="J428" s="60">
        <f t="shared" si="44"/>
        <v>434.51400000000001</v>
      </c>
      <c r="K428" s="43"/>
      <c r="L428" s="44"/>
      <c r="M428" s="44"/>
      <c r="N428" s="44"/>
      <c r="O428" s="44"/>
      <c r="P428" s="45"/>
      <c r="Q428" s="237"/>
      <c r="R428" s="311"/>
      <c r="S428" s="238"/>
      <c r="T428" s="238"/>
      <c r="U428" s="238"/>
      <c r="V428" s="238"/>
      <c r="W428" s="238"/>
      <c r="X428" s="238"/>
      <c r="Y428" s="238"/>
      <c r="Z428" s="241">
        <f t="shared" si="40"/>
        <v>0</v>
      </c>
    </row>
    <row r="429" spans="1:26" ht="15.75" hidden="1" customHeight="1">
      <c r="A429" s="54" t="s">
        <v>1162</v>
      </c>
      <c r="B429" s="55" t="s">
        <v>572</v>
      </c>
      <c r="C429" s="56" t="s">
        <v>10</v>
      </c>
      <c r="D429" s="75" t="s">
        <v>573</v>
      </c>
      <c r="E429" s="55" t="s">
        <v>29</v>
      </c>
      <c r="F429" s="55" t="s">
        <v>574</v>
      </c>
      <c r="G429" s="58">
        <v>25.56</v>
      </c>
      <c r="H429" s="58">
        <f t="shared" si="43"/>
        <v>25.56</v>
      </c>
      <c r="I429" s="59"/>
      <c r="J429" s="60">
        <f t="shared" si="44"/>
        <v>786.73680000000002</v>
      </c>
      <c r="K429" s="43"/>
      <c r="L429" s="44"/>
      <c r="M429" s="44"/>
      <c r="N429" s="44"/>
      <c r="O429" s="44"/>
      <c r="P429" s="45"/>
      <c r="Q429" s="237"/>
      <c r="R429" s="311"/>
      <c r="S429" s="238"/>
      <c r="T429" s="238"/>
      <c r="U429" s="238"/>
      <c r="V429" s="238"/>
      <c r="W429" s="238"/>
      <c r="X429" s="238"/>
      <c r="Y429" s="238"/>
      <c r="Z429" s="241">
        <f t="shared" si="40"/>
        <v>0</v>
      </c>
    </row>
    <row r="430" spans="1:26" ht="15.75" hidden="1" customHeight="1">
      <c r="A430" s="323"/>
      <c r="B430" s="324"/>
      <c r="C430" s="325"/>
      <c r="D430" s="66" t="s">
        <v>575</v>
      </c>
      <c r="E430" s="326"/>
      <c r="F430" s="324"/>
      <c r="G430" s="324"/>
      <c r="H430" s="324"/>
      <c r="I430" s="324"/>
      <c r="J430" s="327"/>
      <c r="K430" s="43"/>
      <c r="L430" s="44"/>
      <c r="M430" s="44"/>
      <c r="N430" s="44"/>
      <c r="O430" s="44"/>
      <c r="P430" s="45"/>
      <c r="Q430" s="237"/>
      <c r="R430" s="311"/>
      <c r="S430" s="238"/>
      <c r="T430" s="238"/>
      <c r="U430" s="238"/>
      <c r="V430" s="238"/>
      <c r="W430" s="238"/>
      <c r="X430" s="238"/>
      <c r="Y430" s="238"/>
      <c r="Z430" s="241">
        <f t="shared" si="40"/>
        <v>0</v>
      </c>
    </row>
    <row r="431" spans="1:26" ht="15.75" hidden="1" customHeight="1">
      <c r="A431" s="54" t="s">
        <v>1163</v>
      </c>
      <c r="B431" s="70"/>
      <c r="C431" s="56" t="s">
        <v>143</v>
      </c>
      <c r="D431" s="71" t="s">
        <v>576</v>
      </c>
      <c r="E431" s="55" t="s">
        <v>29</v>
      </c>
      <c r="F431" s="55" t="s">
        <v>577</v>
      </c>
      <c r="G431" s="58">
        <v>49</v>
      </c>
      <c r="H431" s="58">
        <f t="shared" ref="H431:H451" si="45">G431*$F$6+G431</f>
        <v>49</v>
      </c>
      <c r="I431" s="59"/>
      <c r="J431" s="60">
        <f t="shared" ref="J431:J451" si="46">F431*H431</f>
        <v>20.58</v>
      </c>
      <c r="K431" s="43"/>
      <c r="L431" s="44"/>
      <c r="M431" s="44"/>
      <c r="N431" s="44"/>
      <c r="O431" s="44"/>
      <c r="P431" s="45"/>
      <c r="Q431" s="237"/>
      <c r="R431" s="311"/>
      <c r="S431" s="238"/>
      <c r="T431" s="238"/>
      <c r="U431" s="238"/>
      <c r="V431" s="238"/>
      <c r="W431" s="238"/>
      <c r="X431" s="238"/>
      <c r="Y431" s="238"/>
      <c r="Z431" s="241">
        <f t="shared" si="40"/>
        <v>0</v>
      </c>
    </row>
    <row r="432" spans="1:26" ht="15.75" hidden="1" customHeight="1">
      <c r="A432" s="54" t="s">
        <v>1164</v>
      </c>
      <c r="B432" s="70"/>
      <c r="C432" s="56" t="s">
        <v>143</v>
      </c>
      <c r="D432" s="71" t="s">
        <v>578</v>
      </c>
      <c r="E432" s="55" t="s">
        <v>29</v>
      </c>
      <c r="F432" s="55" t="s">
        <v>579</v>
      </c>
      <c r="G432" s="58">
        <v>40</v>
      </c>
      <c r="H432" s="58">
        <f t="shared" si="45"/>
        <v>40</v>
      </c>
      <c r="I432" s="59"/>
      <c r="J432" s="60">
        <f t="shared" si="46"/>
        <v>448.8</v>
      </c>
      <c r="K432" s="43"/>
      <c r="L432" s="44"/>
      <c r="M432" s="44"/>
      <c r="N432" s="44"/>
      <c r="O432" s="44"/>
      <c r="P432" s="45"/>
      <c r="Q432" s="237"/>
      <c r="R432" s="311"/>
      <c r="S432" s="238"/>
      <c r="T432" s="238"/>
      <c r="U432" s="238"/>
      <c r="V432" s="238"/>
      <c r="W432" s="238"/>
      <c r="X432" s="238"/>
      <c r="Y432" s="238"/>
      <c r="Z432" s="241">
        <f t="shared" si="40"/>
        <v>0</v>
      </c>
    </row>
    <row r="433" spans="1:26" ht="15.75" hidden="1" customHeight="1">
      <c r="A433" s="54" t="s">
        <v>1165</v>
      </c>
      <c r="B433" s="70"/>
      <c r="C433" s="56" t="s">
        <v>143</v>
      </c>
      <c r="D433" s="71" t="s">
        <v>580</v>
      </c>
      <c r="E433" s="55" t="s">
        <v>29</v>
      </c>
      <c r="F433" s="55" t="s">
        <v>581</v>
      </c>
      <c r="G433" s="58">
        <v>45</v>
      </c>
      <c r="H433" s="58">
        <f t="shared" si="45"/>
        <v>45</v>
      </c>
      <c r="I433" s="59"/>
      <c r="J433" s="60">
        <f t="shared" si="46"/>
        <v>97.2</v>
      </c>
      <c r="K433" s="43"/>
      <c r="L433" s="44"/>
      <c r="M433" s="44"/>
      <c r="N433" s="44"/>
      <c r="O433" s="44"/>
      <c r="P433" s="45"/>
      <c r="Q433" s="237"/>
      <c r="R433" s="311"/>
      <c r="S433" s="238"/>
      <c r="T433" s="238"/>
      <c r="U433" s="238"/>
      <c r="V433" s="238"/>
      <c r="W433" s="238"/>
      <c r="X433" s="238"/>
      <c r="Y433" s="238"/>
      <c r="Z433" s="241">
        <f t="shared" si="40"/>
        <v>0</v>
      </c>
    </row>
    <row r="434" spans="1:26" ht="15.75" hidden="1" customHeight="1">
      <c r="A434" s="54" t="s">
        <v>1166</v>
      </c>
      <c r="B434" s="70"/>
      <c r="C434" s="56" t="s">
        <v>143</v>
      </c>
      <c r="D434" s="71" t="s">
        <v>582</v>
      </c>
      <c r="E434" s="55" t="s">
        <v>29</v>
      </c>
      <c r="F434" s="55" t="s">
        <v>583</v>
      </c>
      <c r="G434" s="58">
        <v>60.9</v>
      </c>
      <c r="H434" s="58">
        <f t="shared" si="45"/>
        <v>60.9</v>
      </c>
      <c r="I434" s="59"/>
      <c r="J434" s="60">
        <f t="shared" si="46"/>
        <v>219.24</v>
      </c>
      <c r="K434" s="43"/>
      <c r="L434" s="44"/>
      <c r="M434" s="44"/>
      <c r="N434" s="44"/>
      <c r="O434" s="44"/>
      <c r="P434" s="45"/>
      <c r="Q434" s="237"/>
      <c r="R434" s="311"/>
      <c r="S434" s="238"/>
      <c r="T434" s="238"/>
      <c r="U434" s="238"/>
      <c r="V434" s="238"/>
      <c r="W434" s="238"/>
      <c r="X434" s="238"/>
      <c r="Y434" s="238"/>
      <c r="Z434" s="241">
        <f t="shared" si="40"/>
        <v>0</v>
      </c>
    </row>
    <row r="435" spans="1:26" ht="15.75" hidden="1" customHeight="1">
      <c r="A435" s="54" t="s">
        <v>1167</v>
      </c>
      <c r="B435" s="70"/>
      <c r="C435" s="56" t="s">
        <v>143</v>
      </c>
      <c r="D435" s="71" t="s">
        <v>584</v>
      </c>
      <c r="E435" s="55" t="s">
        <v>29</v>
      </c>
      <c r="F435" s="55" t="s">
        <v>585</v>
      </c>
      <c r="G435" s="58">
        <v>65.8</v>
      </c>
      <c r="H435" s="58">
        <f t="shared" si="45"/>
        <v>65.8</v>
      </c>
      <c r="I435" s="59"/>
      <c r="J435" s="60">
        <f t="shared" si="46"/>
        <v>169.76400000000001</v>
      </c>
      <c r="K435" s="43"/>
      <c r="L435" s="44"/>
      <c r="M435" s="44"/>
      <c r="N435" s="44"/>
      <c r="O435" s="44"/>
      <c r="P435" s="45"/>
      <c r="Q435" s="237"/>
      <c r="R435" s="311"/>
      <c r="S435" s="238"/>
      <c r="T435" s="238"/>
      <c r="U435" s="238"/>
      <c r="V435" s="238"/>
      <c r="W435" s="238"/>
      <c r="X435" s="238"/>
      <c r="Y435" s="238"/>
      <c r="Z435" s="241">
        <f t="shared" si="40"/>
        <v>0</v>
      </c>
    </row>
    <row r="436" spans="1:26" ht="15.75" hidden="1" customHeight="1">
      <c r="A436" s="54" t="s">
        <v>1168</v>
      </c>
      <c r="B436" s="70"/>
      <c r="C436" s="56" t="s">
        <v>143</v>
      </c>
      <c r="D436" s="71" t="s">
        <v>586</v>
      </c>
      <c r="E436" s="55" t="s">
        <v>29</v>
      </c>
      <c r="F436" s="55" t="s">
        <v>587</v>
      </c>
      <c r="G436" s="58">
        <v>98</v>
      </c>
      <c r="H436" s="58">
        <f t="shared" si="45"/>
        <v>98</v>
      </c>
      <c r="I436" s="59"/>
      <c r="J436" s="60">
        <f t="shared" si="46"/>
        <v>258.72000000000003</v>
      </c>
      <c r="K436" s="43"/>
      <c r="L436" s="44"/>
      <c r="M436" s="44"/>
      <c r="N436" s="44"/>
      <c r="O436" s="44"/>
      <c r="P436" s="45"/>
      <c r="Q436" s="237"/>
      <c r="R436" s="311"/>
      <c r="S436" s="238"/>
      <c r="T436" s="238"/>
      <c r="U436" s="238"/>
      <c r="V436" s="238"/>
      <c r="W436" s="238"/>
      <c r="X436" s="238"/>
      <c r="Y436" s="238"/>
      <c r="Z436" s="241">
        <f t="shared" si="40"/>
        <v>0</v>
      </c>
    </row>
    <row r="437" spans="1:26" ht="15.75" hidden="1" customHeight="1">
      <c r="A437" s="54" t="s">
        <v>1169</v>
      </c>
      <c r="B437" s="70"/>
      <c r="C437" s="56" t="s">
        <v>143</v>
      </c>
      <c r="D437" s="71" t="s">
        <v>588</v>
      </c>
      <c r="E437" s="55" t="s">
        <v>29</v>
      </c>
      <c r="F437" s="55" t="s">
        <v>589</v>
      </c>
      <c r="G437" s="58">
        <v>150</v>
      </c>
      <c r="H437" s="58">
        <f t="shared" si="45"/>
        <v>150</v>
      </c>
      <c r="I437" s="59"/>
      <c r="J437" s="60">
        <f t="shared" si="46"/>
        <v>405</v>
      </c>
      <c r="K437" s="43"/>
      <c r="L437" s="44"/>
      <c r="M437" s="44"/>
      <c r="N437" s="44"/>
      <c r="O437" s="44"/>
      <c r="P437" s="45"/>
      <c r="Q437" s="237"/>
      <c r="R437" s="311"/>
      <c r="S437" s="238"/>
      <c r="T437" s="238"/>
      <c r="U437" s="238"/>
      <c r="V437" s="238"/>
      <c r="W437" s="238"/>
      <c r="X437" s="238"/>
      <c r="Y437" s="238"/>
      <c r="Z437" s="241">
        <f t="shared" si="40"/>
        <v>0</v>
      </c>
    </row>
    <row r="438" spans="1:26" ht="15.75" hidden="1" customHeight="1">
      <c r="A438" s="54" t="s">
        <v>1170</v>
      </c>
      <c r="B438" s="70"/>
      <c r="C438" s="56" t="s">
        <v>143</v>
      </c>
      <c r="D438" s="71" t="s">
        <v>590</v>
      </c>
      <c r="E438" s="55" t="s">
        <v>29</v>
      </c>
      <c r="F438" s="55" t="s">
        <v>591</v>
      </c>
      <c r="G438" s="58">
        <v>30</v>
      </c>
      <c r="H438" s="58">
        <f t="shared" si="45"/>
        <v>30</v>
      </c>
      <c r="I438" s="59"/>
      <c r="J438" s="60">
        <f t="shared" si="46"/>
        <v>635.4</v>
      </c>
      <c r="K438" s="43"/>
      <c r="L438" s="44"/>
      <c r="M438" s="44"/>
      <c r="N438" s="44"/>
      <c r="O438" s="44"/>
      <c r="P438" s="45"/>
      <c r="Q438" s="237"/>
      <c r="R438" s="311"/>
      <c r="S438" s="238"/>
      <c r="T438" s="238"/>
      <c r="U438" s="238"/>
      <c r="V438" s="238"/>
      <c r="W438" s="238"/>
      <c r="X438" s="238"/>
      <c r="Y438" s="238"/>
      <c r="Z438" s="241">
        <f t="shared" si="40"/>
        <v>0</v>
      </c>
    </row>
    <row r="439" spans="1:26" ht="15.75" hidden="1" customHeight="1">
      <c r="A439" s="54" t="s">
        <v>1171</v>
      </c>
      <c r="B439" s="70"/>
      <c r="C439" s="56" t="s">
        <v>143</v>
      </c>
      <c r="D439" s="71" t="s">
        <v>592</v>
      </c>
      <c r="E439" s="55" t="s">
        <v>29</v>
      </c>
      <c r="F439" s="55" t="s">
        <v>583</v>
      </c>
      <c r="G439" s="58">
        <v>35</v>
      </c>
      <c r="H439" s="58">
        <f t="shared" si="45"/>
        <v>35</v>
      </c>
      <c r="I439" s="59"/>
      <c r="J439" s="60">
        <f t="shared" si="46"/>
        <v>126</v>
      </c>
      <c r="K439" s="43"/>
      <c r="L439" s="44"/>
      <c r="M439" s="44"/>
      <c r="N439" s="44"/>
      <c r="O439" s="44"/>
      <c r="P439" s="45"/>
      <c r="Q439" s="237"/>
      <c r="R439" s="311"/>
      <c r="S439" s="238"/>
      <c r="T439" s="238"/>
      <c r="U439" s="238"/>
      <c r="V439" s="238"/>
      <c r="W439" s="238"/>
      <c r="X439" s="238"/>
      <c r="Y439" s="238"/>
      <c r="Z439" s="241">
        <f t="shared" si="40"/>
        <v>0</v>
      </c>
    </row>
    <row r="440" spans="1:26" ht="15.75" hidden="1" customHeight="1">
      <c r="A440" s="54" t="s">
        <v>1172</v>
      </c>
      <c r="B440" s="70"/>
      <c r="C440" s="56" t="s">
        <v>143</v>
      </c>
      <c r="D440" s="71" t="s">
        <v>593</v>
      </c>
      <c r="E440" s="55" t="s">
        <v>29</v>
      </c>
      <c r="F440" s="55" t="s">
        <v>438</v>
      </c>
      <c r="G440" s="58">
        <v>38</v>
      </c>
      <c r="H440" s="58">
        <f t="shared" si="45"/>
        <v>38</v>
      </c>
      <c r="I440" s="59"/>
      <c r="J440" s="60">
        <f t="shared" si="46"/>
        <v>29.64</v>
      </c>
      <c r="K440" s="43"/>
      <c r="L440" s="44"/>
      <c r="M440" s="44"/>
      <c r="N440" s="44"/>
      <c r="O440" s="44"/>
      <c r="P440" s="45"/>
      <c r="Q440" s="237"/>
      <c r="R440" s="311"/>
      <c r="S440" s="238"/>
      <c r="T440" s="238"/>
      <c r="U440" s="238"/>
      <c r="V440" s="238"/>
      <c r="W440" s="238"/>
      <c r="X440" s="238"/>
      <c r="Y440" s="238"/>
      <c r="Z440" s="241">
        <f t="shared" si="40"/>
        <v>0</v>
      </c>
    </row>
    <row r="441" spans="1:26" ht="15.75" hidden="1" customHeight="1">
      <c r="A441" s="54" t="s">
        <v>1173</v>
      </c>
      <c r="B441" s="70"/>
      <c r="C441" s="56" t="s">
        <v>143</v>
      </c>
      <c r="D441" s="71" t="s">
        <v>594</v>
      </c>
      <c r="E441" s="55" t="s">
        <v>0</v>
      </c>
      <c r="F441" s="55" t="s">
        <v>304</v>
      </c>
      <c r="G441" s="58">
        <v>6</v>
      </c>
      <c r="H441" s="58">
        <f t="shared" si="45"/>
        <v>6</v>
      </c>
      <c r="I441" s="59"/>
      <c r="J441" s="60">
        <f t="shared" si="46"/>
        <v>12</v>
      </c>
      <c r="K441" s="43"/>
      <c r="L441" s="44"/>
      <c r="M441" s="44"/>
      <c r="N441" s="44"/>
      <c r="O441" s="44"/>
      <c r="P441" s="45"/>
      <c r="Q441" s="237"/>
      <c r="R441" s="311"/>
      <c r="S441" s="238"/>
      <c r="T441" s="238"/>
      <c r="U441" s="238"/>
      <c r="V441" s="238"/>
      <c r="W441" s="238"/>
      <c r="X441" s="238"/>
      <c r="Y441" s="238"/>
      <c r="Z441" s="241">
        <f t="shared" si="40"/>
        <v>0</v>
      </c>
    </row>
    <row r="442" spans="1:26" ht="15.75" hidden="1" customHeight="1">
      <c r="A442" s="54" t="s">
        <v>1174</v>
      </c>
      <c r="B442" s="70"/>
      <c r="C442" s="56" t="s">
        <v>143</v>
      </c>
      <c r="D442" s="71" t="s">
        <v>595</v>
      </c>
      <c r="E442" s="55" t="s">
        <v>0</v>
      </c>
      <c r="F442" s="55" t="s">
        <v>140</v>
      </c>
      <c r="G442" s="58">
        <v>6.5</v>
      </c>
      <c r="H442" s="58">
        <f t="shared" si="45"/>
        <v>6.5</v>
      </c>
      <c r="I442" s="59"/>
      <c r="J442" s="60">
        <f t="shared" si="46"/>
        <v>19.5</v>
      </c>
      <c r="K442" s="43"/>
      <c r="L442" s="44"/>
      <c r="M442" s="44"/>
      <c r="N442" s="44"/>
      <c r="O442" s="44"/>
      <c r="P442" s="45"/>
      <c r="Q442" s="237"/>
      <c r="R442" s="311"/>
      <c r="S442" s="238"/>
      <c r="T442" s="238"/>
      <c r="U442" s="238"/>
      <c r="V442" s="238"/>
      <c r="W442" s="238"/>
      <c r="X442" s="238"/>
      <c r="Y442" s="238"/>
      <c r="Z442" s="241">
        <f t="shared" si="40"/>
        <v>0</v>
      </c>
    </row>
    <row r="443" spans="1:26" ht="15.75" hidden="1" customHeight="1">
      <c r="A443" s="54" t="s">
        <v>1175</v>
      </c>
      <c r="B443" s="70"/>
      <c r="C443" s="56" t="s">
        <v>143</v>
      </c>
      <c r="D443" s="71" t="s">
        <v>596</v>
      </c>
      <c r="E443" s="55" t="s">
        <v>0</v>
      </c>
      <c r="F443" s="55" t="s">
        <v>140</v>
      </c>
      <c r="G443" s="58">
        <v>7.5</v>
      </c>
      <c r="H443" s="58">
        <f t="shared" si="45"/>
        <v>7.5</v>
      </c>
      <c r="I443" s="59"/>
      <c r="J443" s="60">
        <f t="shared" si="46"/>
        <v>22.5</v>
      </c>
      <c r="K443" s="43"/>
      <c r="L443" s="44"/>
      <c r="M443" s="44"/>
      <c r="N443" s="44"/>
      <c r="O443" s="44"/>
      <c r="P443" s="45"/>
      <c r="Q443" s="237"/>
      <c r="R443" s="311"/>
      <c r="S443" s="238"/>
      <c r="T443" s="238"/>
      <c r="U443" s="238"/>
      <c r="V443" s="238"/>
      <c r="W443" s="238"/>
      <c r="X443" s="238"/>
      <c r="Y443" s="238"/>
      <c r="Z443" s="241">
        <f t="shared" si="40"/>
        <v>0</v>
      </c>
    </row>
    <row r="444" spans="1:26" ht="15.75" hidden="1" customHeight="1">
      <c r="A444" s="54" t="s">
        <v>1176</v>
      </c>
      <c r="B444" s="70"/>
      <c r="C444" s="56" t="s">
        <v>143</v>
      </c>
      <c r="D444" s="71" t="s">
        <v>597</v>
      </c>
      <c r="E444" s="55" t="s">
        <v>0</v>
      </c>
      <c r="F444" s="55" t="s">
        <v>140</v>
      </c>
      <c r="G444" s="58">
        <v>4.75</v>
      </c>
      <c r="H444" s="58">
        <f t="shared" si="45"/>
        <v>4.75</v>
      </c>
      <c r="I444" s="59"/>
      <c r="J444" s="60">
        <f t="shared" si="46"/>
        <v>14.25</v>
      </c>
      <c r="K444" s="43"/>
      <c r="L444" s="44"/>
      <c r="M444" s="44"/>
      <c r="N444" s="44"/>
      <c r="O444" s="44"/>
      <c r="P444" s="45"/>
      <c r="Q444" s="237"/>
      <c r="R444" s="311"/>
      <c r="S444" s="238"/>
      <c r="T444" s="238"/>
      <c r="U444" s="238"/>
      <c r="V444" s="238"/>
      <c r="W444" s="238"/>
      <c r="X444" s="238"/>
      <c r="Y444" s="238"/>
      <c r="Z444" s="241">
        <f t="shared" si="40"/>
        <v>0</v>
      </c>
    </row>
    <row r="445" spans="1:26" ht="15.75" hidden="1" customHeight="1">
      <c r="A445" s="54" t="s">
        <v>1177</v>
      </c>
      <c r="B445" s="70"/>
      <c r="C445" s="56" t="s">
        <v>143</v>
      </c>
      <c r="D445" s="71" t="s">
        <v>598</v>
      </c>
      <c r="E445" s="55" t="s">
        <v>0</v>
      </c>
      <c r="F445" s="55" t="s">
        <v>303</v>
      </c>
      <c r="G445" s="58">
        <v>4.9000000000000004</v>
      </c>
      <c r="H445" s="58">
        <f t="shared" si="45"/>
        <v>4.9000000000000004</v>
      </c>
      <c r="I445" s="59"/>
      <c r="J445" s="60">
        <f t="shared" si="46"/>
        <v>19.600000000000001</v>
      </c>
      <c r="K445" s="43"/>
      <c r="L445" s="44"/>
      <c r="M445" s="44"/>
      <c r="N445" s="44"/>
      <c r="O445" s="44"/>
      <c r="P445" s="45"/>
      <c r="Q445" s="237"/>
      <c r="R445" s="311"/>
      <c r="S445" s="238"/>
      <c r="T445" s="238"/>
      <c r="U445" s="238"/>
      <c r="V445" s="238"/>
      <c r="W445" s="238"/>
      <c r="X445" s="238"/>
      <c r="Y445" s="238"/>
      <c r="Z445" s="241">
        <f t="shared" si="40"/>
        <v>0</v>
      </c>
    </row>
    <row r="446" spans="1:26" ht="15.75" hidden="1" customHeight="1">
      <c r="A446" s="54" t="s">
        <v>1178</v>
      </c>
      <c r="B446" s="70"/>
      <c r="C446" s="56" t="s">
        <v>143</v>
      </c>
      <c r="D446" s="71" t="s">
        <v>599</v>
      </c>
      <c r="E446" s="55" t="s">
        <v>0</v>
      </c>
      <c r="F446" s="55" t="s">
        <v>140</v>
      </c>
      <c r="G446" s="58">
        <v>5</v>
      </c>
      <c r="H446" s="58">
        <f t="shared" si="45"/>
        <v>5</v>
      </c>
      <c r="I446" s="59"/>
      <c r="J446" s="60">
        <f t="shared" si="46"/>
        <v>15</v>
      </c>
      <c r="K446" s="43"/>
      <c r="L446" s="44"/>
      <c r="M446" s="44"/>
      <c r="N446" s="44"/>
      <c r="O446" s="44"/>
      <c r="P446" s="45"/>
      <c r="Q446" s="237"/>
      <c r="R446" s="311"/>
      <c r="S446" s="238"/>
      <c r="T446" s="238"/>
      <c r="U446" s="238"/>
      <c r="V446" s="238"/>
      <c r="W446" s="238"/>
      <c r="X446" s="238"/>
      <c r="Y446" s="238"/>
      <c r="Z446" s="241">
        <f t="shared" si="40"/>
        <v>0</v>
      </c>
    </row>
    <row r="447" spans="1:26" ht="15.75" hidden="1" customHeight="1">
      <c r="A447" s="54" t="s">
        <v>1179</v>
      </c>
      <c r="B447" s="70"/>
      <c r="C447" s="56" t="s">
        <v>143</v>
      </c>
      <c r="D447" s="71" t="s">
        <v>600</v>
      </c>
      <c r="E447" s="55" t="s">
        <v>0</v>
      </c>
      <c r="F447" s="55" t="s">
        <v>325</v>
      </c>
      <c r="G447" s="58">
        <v>4.5</v>
      </c>
      <c r="H447" s="58">
        <f t="shared" si="45"/>
        <v>4.5</v>
      </c>
      <c r="I447" s="59"/>
      <c r="J447" s="60">
        <f t="shared" si="46"/>
        <v>72</v>
      </c>
      <c r="K447" s="43"/>
      <c r="L447" s="44"/>
      <c r="M447" s="44"/>
      <c r="N447" s="44"/>
      <c r="O447" s="44"/>
      <c r="P447" s="45"/>
      <c r="Q447" s="237"/>
      <c r="R447" s="311"/>
      <c r="S447" s="238"/>
      <c r="T447" s="238"/>
      <c r="U447" s="238"/>
      <c r="V447" s="238"/>
      <c r="W447" s="238"/>
      <c r="X447" s="238"/>
      <c r="Y447" s="238"/>
      <c r="Z447" s="241">
        <f t="shared" si="40"/>
        <v>0</v>
      </c>
    </row>
    <row r="448" spans="1:26" ht="15.75" hidden="1" customHeight="1">
      <c r="A448" s="54" t="s">
        <v>1180</v>
      </c>
      <c r="B448" s="70"/>
      <c r="C448" s="56" t="s">
        <v>143</v>
      </c>
      <c r="D448" s="71" t="s">
        <v>601</v>
      </c>
      <c r="E448" s="55" t="s">
        <v>0</v>
      </c>
      <c r="F448" s="55" t="s">
        <v>471</v>
      </c>
      <c r="G448" s="58">
        <v>4.5999999999999996</v>
      </c>
      <c r="H448" s="58">
        <f t="shared" si="45"/>
        <v>4.5999999999999996</v>
      </c>
      <c r="I448" s="59"/>
      <c r="J448" s="60">
        <f t="shared" si="46"/>
        <v>50.599999999999994</v>
      </c>
      <c r="K448" s="43"/>
      <c r="L448" s="44"/>
      <c r="M448" s="44"/>
      <c r="N448" s="44"/>
      <c r="O448" s="44"/>
      <c r="P448" s="45"/>
      <c r="Q448" s="237"/>
      <c r="R448" s="311"/>
      <c r="S448" s="238"/>
      <c r="T448" s="238"/>
      <c r="U448" s="238"/>
      <c r="V448" s="238"/>
      <c r="W448" s="238"/>
      <c r="X448" s="238"/>
      <c r="Y448" s="238"/>
      <c r="Z448" s="241">
        <f t="shared" si="40"/>
        <v>0</v>
      </c>
    </row>
    <row r="449" spans="1:26" ht="15.75" hidden="1" customHeight="1">
      <c r="A449" s="54" t="s">
        <v>1181</v>
      </c>
      <c r="B449" s="70"/>
      <c r="C449" s="56" t="s">
        <v>143</v>
      </c>
      <c r="D449" s="71" t="s">
        <v>602</v>
      </c>
      <c r="E449" s="55" t="s">
        <v>0</v>
      </c>
      <c r="F449" s="55" t="s">
        <v>303</v>
      </c>
      <c r="G449" s="58">
        <v>5.5</v>
      </c>
      <c r="H449" s="58">
        <f t="shared" si="45"/>
        <v>5.5</v>
      </c>
      <c r="I449" s="59"/>
      <c r="J449" s="60">
        <f t="shared" si="46"/>
        <v>22</v>
      </c>
      <c r="K449" s="43"/>
      <c r="L449" s="44"/>
      <c r="M449" s="44"/>
      <c r="N449" s="44"/>
      <c r="O449" s="44"/>
      <c r="P449" s="45"/>
      <c r="Q449" s="237"/>
      <c r="R449" s="311"/>
      <c r="S449" s="238"/>
      <c r="T449" s="238"/>
      <c r="U449" s="238"/>
      <c r="V449" s="238"/>
      <c r="W449" s="238"/>
      <c r="X449" s="238"/>
      <c r="Y449" s="238"/>
      <c r="Z449" s="241">
        <f t="shared" si="40"/>
        <v>0</v>
      </c>
    </row>
    <row r="450" spans="1:26" ht="15.75" hidden="1" customHeight="1">
      <c r="A450" s="54" t="s">
        <v>1182</v>
      </c>
      <c r="B450" s="70"/>
      <c r="C450" s="56" t="s">
        <v>143</v>
      </c>
      <c r="D450" s="71" t="s">
        <v>603</v>
      </c>
      <c r="E450" s="55" t="s">
        <v>0</v>
      </c>
      <c r="F450" s="55" t="s">
        <v>509</v>
      </c>
      <c r="G450" s="58">
        <v>65</v>
      </c>
      <c r="H450" s="58">
        <f t="shared" si="45"/>
        <v>65</v>
      </c>
      <c r="I450" s="59"/>
      <c r="J450" s="60">
        <f t="shared" si="46"/>
        <v>1300</v>
      </c>
      <c r="K450" s="43"/>
      <c r="L450" s="44"/>
      <c r="M450" s="44"/>
      <c r="N450" s="44"/>
      <c r="O450" s="44"/>
      <c r="P450" s="45"/>
      <c r="Q450" s="237"/>
      <c r="R450" s="311"/>
      <c r="S450" s="238"/>
      <c r="T450" s="238"/>
      <c r="U450" s="238"/>
      <c r="V450" s="238"/>
      <c r="W450" s="238"/>
      <c r="X450" s="238"/>
      <c r="Y450" s="238"/>
      <c r="Z450" s="241">
        <f t="shared" si="40"/>
        <v>0</v>
      </c>
    </row>
    <row r="451" spans="1:26" ht="15.75" hidden="1" customHeight="1">
      <c r="A451" s="54" t="s">
        <v>1183</v>
      </c>
      <c r="B451" s="70"/>
      <c r="C451" s="56" t="s">
        <v>143</v>
      </c>
      <c r="D451" s="71" t="s">
        <v>604</v>
      </c>
      <c r="E451" s="55" t="s">
        <v>0</v>
      </c>
      <c r="F451" s="55" t="s">
        <v>303</v>
      </c>
      <c r="G451" s="58">
        <v>144</v>
      </c>
      <c r="H451" s="58">
        <f t="shared" si="45"/>
        <v>144</v>
      </c>
      <c r="I451" s="59"/>
      <c r="J451" s="60">
        <f t="shared" si="46"/>
        <v>576</v>
      </c>
      <c r="K451" s="43"/>
      <c r="L451" s="44"/>
      <c r="M451" s="44"/>
      <c r="N451" s="44"/>
      <c r="O451" s="44"/>
      <c r="P451" s="45"/>
      <c r="Q451" s="237"/>
      <c r="R451" s="311"/>
      <c r="S451" s="238"/>
      <c r="T451" s="238"/>
      <c r="U451" s="238"/>
      <c r="V451" s="238"/>
      <c r="W451" s="238"/>
      <c r="X451" s="238"/>
      <c r="Y451" s="238"/>
      <c r="Z451" s="241">
        <f t="shared" si="40"/>
        <v>0</v>
      </c>
    </row>
    <row r="452" spans="1:26" ht="15.75" hidden="1" customHeight="1">
      <c r="A452" s="323"/>
      <c r="B452" s="324"/>
      <c r="C452" s="325"/>
      <c r="D452" s="66" t="s">
        <v>605</v>
      </c>
      <c r="E452" s="326"/>
      <c r="F452" s="324"/>
      <c r="G452" s="324"/>
      <c r="H452" s="324"/>
      <c r="I452" s="324"/>
      <c r="J452" s="327"/>
      <c r="K452" s="43"/>
      <c r="L452" s="44"/>
      <c r="M452" s="44"/>
      <c r="N452" s="44"/>
      <c r="O452" s="44"/>
      <c r="P452" s="45"/>
      <c r="Q452" s="237"/>
      <c r="R452" s="311"/>
      <c r="S452" s="238"/>
      <c r="T452" s="238"/>
      <c r="U452" s="238"/>
      <c r="V452" s="238"/>
      <c r="W452" s="238"/>
      <c r="X452" s="238"/>
      <c r="Y452" s="238"/>
      <c r="Z452" s="241">
        <f t="shared" si="40"/>
        <v>0</v>
      </c>
    </row>
    <row r="453" spans="1:26" ht="15.75" hidden="1" customHeight="1">
      <c r="A453" s="54" t="s">
        <v>1184</v>
      </c>
      <c r="B453" s="55">
        <v>83540</v>
      </c>
      <c r="C453" s="56" t="s">
        <v>10</v>
      </c>
      <c r="D453" s="71" t="s">
        <v>606</v>
      </c>
      <c r="E453" s="55" t="s">
        <v>0</v>
      </c>
      <c r="F453" s="55" t="s">
        <v>607</v>
      </c>
      <c r="G453" s="58">
        <v>12.89</v>
      </c>
      <c r="H453" s="58">
        <f t="shared" ref="H453:H462" si="47">G453*$F$6+G453</f>
        <v>12.89</v>
      </c>
      <c r="I453" s="59"/>
      <c r="J453" s="60">
        <f t="shared" ref="J453:J462" si="48">F453*H453</f>
        <v>1392.1200000000001</v>
      </c>
      <c r="K453" s="43"/>
      <c r="L453" s="44"/>
      <c r="M453" s="44"/>
      <c r="N453" s="44"/>
      <c r="O453" s="44"/>
      <c r="P453" s="45"/>
      <c r="Q453" s="237"/>
      <c r="R453" s="311"/>
      <c r="S453" s="238"/>
      <c r="T453" s="238"/>
      <c r="U453" s="238"/>
      <c r="V453" s="238"/>
      <c r="W453" s="238"/>
      <c r="X453" s="238"/>
      <c r="Y453" s="238"/>
      <c r="Z453" s="241">
        <f t="shared" si="40"/>
        <v>0</v>
      </c>
    </row>
    <row r="454" spans="1:26" ht="15.75" hidden="1" customHeight="1">
      <c r="A454" s="54" t="s">
        <v>1185</v>
      </c>
      <c r="B454" s="55">
        <v>83566</v>
      </c>
      <c r="C454" s="56" t="s">
        <v>10</v>
      </c>
      <c r="D454" s="71" t="s">
        <v>608</v>
      </c>
      <c r="E454" s="55" t="s">
        <v>0</v>
      </c>
      <c r="F454" s="55" t="s">
        <v>471</v>
      </c>
      <c r="G454" s="58">
        <v>21.6</v>
      </c>
      <c r="H454" s="58">
        <f t="shared" si="47"/>
        <v>21.6</v>
      </c>
      <c r="I454" s="59"/>
      <c r="J454" s="60">
        <f t="shared" si="48"/>
        <v>237.60000000000002</v>
      </c>
      <c r="K454" s="43"/>
      <c r="L454" s="44"/>
      <c r="M454" s="44"/>
      <c r="N454" s="44"/>
      <c r="O454" s="44"/>
      <c r="P454" s="45"/>
      <c r="Q454" s="237"/>
      <c r="R454" s="311"/>
      <c r="S454" s="238"/>
      <c r="T454" s="238"/>
      <c r="U454" s="238"/>
      <c r="V454" s="238"/>
      <c r="W454" s="238"/>
      <c r="X454" s="238"/>
      <c r="Y454" s="238"/>
      <c r="Z454" s="241">
        <f t="shared" si="40"/>
        <v>0</v>
      </c>
    </row>
    <row r="455" spans="1:26" ht="15.75" hidden="1" customHeight="1">
      <c r="A455" s="54" t="s">
        <v>1186</v>
      </c>
      <c r="B455" s="55">
        <v>72331</v>
      </c>
      <c r="C455" s="56" t="s">
        <v>10</v>
      </c>
      <c r="D455" s="71" t="s">
        <v>609</v>
      </c>
      <c r="E455" s="55" t="s">
        <v>0</v>
      </c>
      <c r="F455" s="55" t="s">
        <v>610</v>
      </c>
      <c r="G455" s="58">
        <v>10.98</v>
      </c>
      <c r="H455" s="58">
        <f t="shared" si="47"/>
        <v>10.98</v>
      </c>
      <c r="I455" s="59"/>
      <c r="J455" s="60">
        <f t="shared" si="48"/>
        <v>373.32</v>
      </c>
      <c r="K455" s="43"/>
      <c r="L455" s="44"/>
      <c r="M455" s="44"/>
      <c r="N455" s="44"/>
      <c r="O455" s="44"/>
      <c r="P455" s="45"/>
      <c r="Q455" s="237"/>
      <c r="R455" s="311"/>
      <c r="S455" s="238"/>
      <c r="T455" s="238"/>
      <c r="U455" s="238"/>
      <c r="V455" s="238"/>
      <c r="W455" s="238"/>
      <c r="X455" s="238"/>
      <c r="Y455" s="238"/>
      <c r="Z455" s="241">
        <f t="shared" si="40"/>
        <v>0</v>
      </c>
    </row>
    <row r="456" spans="1:26" ht="15.75" hidden="1" customHeight="1">
      <c r="A456" s="54" t="s">
        <v>1187</v>
      </c>
      <c r="B456" s="55" t="s">
        <v>611</v>
      </c>
      <c r="C456" s="56" t="s">
        <v>10</v>
      </c>
      <c r="D456" s="71" t="s">
        <v>612</v>
      </c>
      <c r="E456" s="55" t="s">
        <v>0</v>
      </c>
      <c r="F456" s="55" t="s">
        <v>613</v>
      </c>
      <c r="G456" s="58">
        <v>99.76</v>
      </c>
      <c r="H456" s="58">
        <f t="shared" si="47"/>
        <v>99.76</v>
      </c>
      <c r="I456" s="59"/>
      <c r="J456" s="60">
        <f t="shared" si="48"/>
        <v>6284.88</v>
      </c>
      <c r="K456" s="43"/>
      <c r="L456" s="44"/>
      <c r="M456" s="44"/>
      <c r="N456" s="44"/>
      <c r="O456" s="44"/>
      <c r="P456" s="45"/>
      <c r="Q456" s="237"/>
      <c r="R456" s="311"/>
      <c r="S456" s="238"/>
      <c r="T456" s="238"/>
      <c r="U456" s="238"/>
      <c r="V456" s="238"/>
      <c r="W456" s="238"/>
      <c r="X456" s="238"/>
      <c r="Y456" s="238"/>
      <c r="Z456" s="241">
        <f t="shared" si="40"/>
        <v>0</v>
      </c>
    </row>
    <row r="457" spans="1:26" ht="15.75" hidden="1" customHeight="1">
      <c r="A457" s="54" t="s">
        <v>1188</v>
      </c>
      <c r="B457" s="55" t="s">
        <v>614</v>
      </c>
      <c r="C457" s="56" t="s">
        <v>10</v>
      </c>
      <c r="D457" s="71" t="s">
        <v>615</v>
      </c>
      <c r="E457" s="55" t="s">
        <v>0</v>
      </c>
      <c r="F457" s="55" t="s">
        <v>471</v>
      </c>
      <c r="G457" s="58">
        <v>91.62</v>
      </c>
      <c r="H457" s="58">
        <f t="shared" si="47"/>
        <v>91.62</v>
      </c>
      <c r="I457" s="59"/>
      <c r="J457" s="60">
        <f t="shared" si="48"/>
        <v>1007.82</v>
      </c>
      <c r="K457" s="43"/>
      <c r="L457" s="44"/>
      <c r="M457" s="44"/>
      <c r="N457" s="44"/>
      <c r="O457" s="44"/>
      <c r="P457" s="45"/>
      <c r="Q457" s="237"/>
      <c r="R457" s="311"/>
      <c r="S457" s="238"/>
      <c r="T457" s="238"/>
      <c r="U457" s="238"/>
      <c r="V457" s="238"/>
      <c r="W457" s="238"/>
      <c r="X457" s="238"/>
      <c r="Y457" s="238"/>
      <c r="Z457" s="241">
        <f t="shared" ref="Z457:Z520" si="49">S457+T457+U457+V457+W457+X457+Y457</f>
        <v>0</v>
      </c>
    </row>
    <row r="458" spans="1:26" ht="15.75" hidden="1" customHeight="1">
      <c r="A458" s="54" t="s">
        <v>1189</v>
      </c>
      <c r="B458" s="55" t="s">
        <v>616</v>
      </c>
      <c r="C458" s="56" t="s">
        <v>10</v>
      </c>
      <c r="D458" s="71" t="s">
        <v>617</v>
      </c>
      <c r="E458" s="55" t="s">
        <v>0</v>
      </c>
      <c r="F458" s="55" t="s">
        <v>618</v>
      </c>
      <c r="G458" s="58">
        <v>50.8</v>
      </c>
      <c r="H458" s="58">
        <f t="shared" si="47"/>
        <v>50.8</v>
      </c>
      <c r="I458" s="59"/>
      <c r="J458" s="60">
        <f t="shared" si="48"/>
        <v>1320.8</v>
      </c>
      <c r="K458" s="43"/>
      <c r="L458" s="44"/>
      <c r="M458" s="44"/>
      <c r="N458" s="44"/>
      <c r="O458" s="44"/>
      <c r="P458" s="45"/>
      <c r="Q458" s="237"/>
      <c r="R458" s="311"/>
      <c r="S458" s="238"/>
      <c r="T458" s="238"/>
      <c r="U458" s="238"/>
      <c r="V458" s="238"/>
      <c r="W458" s="238"/>
      <c r="X458" s="238"/>
      <c r="Y458" s="238"/>
      <c r="Z458" s="241">
        <f t="shared" si="49"/>
        <v>0</v>
      </c>
    </row>
    <row r="459" spans="1:26" ht="15.75" hidden="1" customHeight="1">
      <c r="A459" s="54" t="s">
        <v>1190</v>
      </c>
      <c r="B459" s="55"/>
      <c r="C459" s="56" t="s">
        <v>143</v>
      </c>
      <c r="D459" s="71" t="s">
        <v>619</v>
      </c>
      <c r="E459" s="55" t="s">
        <v>0</v>
      </c>
      <c r="F459" s="55" t="s">
        <v>620</v>
      </c>
      <c r="G459" s="58">
        <v>170</v>
      </c>
      <c r="H459" s="58">
        <f t="shared" si="47"/>
        <v>170</v>
      </c>
      <c r="I459" s="59"/>
      <c r="J459" s="60">
        <f t="shared" si="48"/>
        <v>1190</v>
      </c>
      <c r="K459" s="43"/>
      <c r="L459" s="44"/>
      <c r="M459" s="44"/>
      <c r="N459" s="44"/>
      <c r="O459" s="44"/>
      <c r="P459" s="45"/>
      <c r="Q459" s="237"/>
      <c r="R459" s="311"/>
      <c r="S459" s="238"/>
      <c r="T459" s="238"/>
      <c r="U459" s="238"/>
      <c r="V459" s="238"/>
      <c r="W459" s="238"/>
      <c r="X459" s="238"/>
      <c r="Y459" s="238"/>
      <c r="Z459" s="241">
        <f t="shared" si="49"/>
        <v>0</v>
      </c>
    </row>
    <row r="460" spans="1:26" ht="15.75" hidden="1" customHeight="1">
      <c r="A460" s="54" t="s">
        <v>1191</v>
      </c>
      <c r="B460" s="55" t="s">
        <v>621</v>
      </c>
      <c r="C460" s="56" t="s">
        <v>15</v>
      </c>
      <c r="D460" s="71" t="s">
        <v>622</v>
      </c>
      <c r="E460" s="55" t="s">
        <v>0</v>
      </c>
      <c r="F460" s="55" t="s">
        <v>304</v>
      </c>
      <c r="G460" s="58">
        <v>462.93</v>
      </c>
      <c r="H460" s="58">
        <f t="shared" si="47"/>
        <v>462.93</v>
      </c>
      <c r="I460" s="59"/>
      <c r="J460" s="60">
        <f t="shared" si="48"/>
        <v>925.86</v>
      </c>
      <c r="K460" s="43"/>
      <c r="L460" s="44"/>
      <c r="M460" s="44"/>
      <c r="N460" s="44"/>
      <c r="O460" s="44"/>
      <c r="P460" s="45"/>
      <c r="Q460" s="237"/>
      <c r="R460" s="311"/>
      <c r="S460" s="238"/>
      <c r="T460" s="238"/>
      <c r="U460" s="238"/>
      <c r="V460" s="238"/>
      <c r="W460" s="238"/>
      <c r="X460" s="238"/>
      <c r="Y460" s="238"/>
      <c r="Z460" s="241">
        <f t="shared" si="49"/>
        <v>0</v>
      </c>
    </row>
    <row r="461" spans="1:26" ht="15.75" hidden="1" customHeight="1">
      <c r="A461" s="54" t="s">
        <v>1192</v>
      </c>
      <c r="B461" s="55" t="s">
        <v>621</v>
      </c>
      <c r="C461" s="56" t="s">
        <v>15</v>
      </c>
      <c r="D461" s="71" t="s">
        <v>623</v>
      </c>
      <c r="E461" s="55" t="s">
        <v>0</v>
      </c>
      <c r="F461" s="55" t="s">
        <v>1</v>
      </c>
      <c r="G461" s="58">
        <v>462.93</v>
      </c>
      <c r="H461" s="58">
        <f t="shared" si="47"/>
        <v>462.93</v>
      </c>
      <c r="I461" s="59"/>
      <c r="J461" s="60">
        <f t="shared" si="48"/>
        <v>462.93</v>
      </c>
      <c r="K461" s="43"/>
      <c r="L461" s="44"/>
      <c r="M461" s="44"/>
      <c r="N461" s="44"/>
      <c r="O461" s="44"/>
      <c r="P461" s="45"/>
      <c r="Q461" s="237"/>
      <c r="R461" s="311"/>
      <c r="S461" s="238"/>
      <c r="T461" s="238"/>
      <c r="U461" s="238"/>
      <c r="V461" s="238"/>
      <c r="W461" s="238"/>
      <c r="X461" s="238"/>
      <c r="Y461" s="238"/>
      <c r="Z461" s="241">
        <f t="shared" si="49"/>
        <v>0</v>
      </c>
    </row>
    <row r="462" spans="1:26" ht="15.75" hidden="1" customHeight="1">
      <c r="A462" s="54" t="s">
        <v>1193</v>
      </c>
      <c r="B462" s="55" t="s">
        <v>624</v>
      </c>
      <c r="C462" s="56" t="s">
        <v>10</v>
      </c>
      <c r="D462" s="71" t="s">
        <v>625</v>
      </c>
      <c r="E462" s="55" t="s">
        <v>0</v>
      </c>
      <c r="F462" s="55" t="s">
        <v>81</v>
      </c>
      <c r="G462" s="58">
        <v>50.54</v>
      </c>
      <c r="H462" s="58">
        <f t="shared" si="47"/>
        <v>50.54</v>
      </c>
      <c r="I462" s="59"/>
      <c r="J462" s="60">
        <f t="shared" si="48"/>
        <v>606.48</v>
      </c>
      <c r="K462" s="43"/>
      <c r="L462" s="44"/>
      <c r="M462" s="44"/>
      <c r="N462" s="44"/>
      <c r="O462" s="44"/>
      <c r="P462" s="45"/>
      <c r="Q462" s="237"/>
      <c r="R462" s="311"/>
      <c r="S462" s="238"/>
      <c r="T462" s="238"/>
      <c r="U462" s="238"/>
      <c r="V462" s="238"/>
      <c r="W462" s="238"/>
      <c r="X462" s="238"/>
      <c r="Y462" s="238"/>
      <c r="Z462" s="241">
        <f t="shared" si="49"/>
        <v>0</v>
      </c>
    </row>
    <row r="463" spans="1:26" ht="15.75" hidden="1" customHeight="1">
      <c r="A463" s="328" t="s">
        <v>34</v>
      </c>
      <c r="B463" s="329"/>
      <c r="C463" s="329"/>
      <c r="D463" s="329"/>
      <c r="E463" s="329"/>
      <c r="F463" s="329"/>
      <c r="G463" s="329"/>
      <c r="H463" s="61">
        <f>J463/$J$6</f>
        <v>6.4531921410496754E-2</v>
      </c>
      <c r="I463" s="62"/>
      <c r="J463" s="63">
        <f>SUM(J384:J462)</f>
        <v>74585.183600000018</v>
      </c>
      <c r="K463" s="43"/>
      <c r="L463" s="44"/>
      <c r="M463" s="44"/>
      <c r="N463" s="44"/>
      <c r="O463" s="44"/>
      <c r="P463" s="45"/>
      <c r="Q463" s="237"/>
      <c r="R463" s="311"/>
      <c r="S463" s="238"/>
      <c r="T463" s="238"/>
      <c r="U463" s="238"/>
      <c r="V463" s="238"/>
      <c r="W463" s="238"/>
      <c r="X463" s="238"/>
      <c r="Y463" s="238"/>
      <c r="Z463" s="241">
        <f t="shared" si="49"/>
        <v>0</v>
      </c>
    </row>
    <row r="464" spans="1:26" ht="21.75" customHeight="1" thickBot="1">
      <c r="A464" s="64">
        <v>19</v>
      </c>
      <c r="B464" s="330"/>
      <c r="C464" s="331"/>
      <c r="D464" s="65" t="s">
        <v>626</v>
      </c>
      <c r="E464" s="330"/>
      <c r="F464" s="332"/>
      <c r="G464" s="332"/>
      <c r="H464" s="331"/>
      <c r="I464" s="250">
        <f>J464/J6</f>
        <v>9.0168829747525449E-4</v>
      </c>
      <c r="J464" s="63">
        <f>'Orçamento - Proinfância - FNDE'!I459</f>
        <v>1042.1599999999999</v>
      </c>
      <c r="K464" s="43"/>
      <c r="L464" s="44"/>
      <c r="M464" s="44"/>
      <c r="N464" s="44"/>
      <c r="O464" s="44"/>
      <c r="P464" s="45"/>
      <c r="Q464" s="237"/>
      <c r="R464" s="311"/>
      <c r="S464" s="238"/>
      <c r="T464" s="238"/>
      <c r="U464" s="238">
        <v>1</v>
      </c>
      <c r="V464" s="238"/>
      <c r="W464" s="238"/>
      <c r="X464" s="238"/>
      <c r="Y464" s="238"/>
      <c r="Z464" s="241">
        <f t="shared" si="49"/>
        <v>1</v>
      </c>
    </row>
    <row r="465" spans="1:26" ht="15.75" hidden="1" customHeight="1">
      <c r="A465" s="54" t="s">
        <v>1194</v>
      </c>
      <c r="B465" s="55">
        <v>89447</v>
      </c>
      <c r="C465" s="56" t="s">
        <v>10</v>
      </c>
      <c r="D465" s="71" t="s">
        <v>627</v>
      </c>
      <c r="E465" s="55" t="s">
        <v>29</v>
      </c>
      <c r="F465" s="55" t="s">
        <v>628</v>
      </c>
      <c r="G465" s="58">
        <v>5.52</v>
      </c>
      <c r="H465" s="58">
        <f>G465*$F$6+G465</f>
        <v>5.52</v>
      </c>
      <c r="I465" s="59"/>
      <c r="J465" s="60">
        <f>F465*H465</f>
        <v>496.79999999999995</v>
      </c>
      <c r="K465" s="43"/>
      <c r="L465" s="44"/>
      <c r="M465" s="44"/>
      <c r="N465" s="44"/>
      <c r="O465" s="44"/>
      <c r="P465" s="45"/>
      <c r="Q465" s="237"/>
      <c r="R465" s="311"/>
      <c r="S465" s="238"/>
      <c r="T465" s="238"/>
      <c r="U465" s="238"/>
      <c r="V465" s="238"/>
      <c r="W465" s="238"/>
      <c r="X465" s="238"/>
      <c r="Y465" s="238"/>
      <c r="Z465" s="241">
        <f t="shared" si="49"/>
        <v>0</v>
      </c>
    </row>
    <row r="466" spans="1:26" ht="15.75" hidden="1" customHeight="1">
      <c r="A466" s="54" t="s">
        <v>1195</v>
      </c>
      <c r="B466" s="55">
        <v>89485</v>
      </c>
      <c r="C466" s="56" t="s">
        <v>10</v>
      </c>
      <c r="D466" s="71" t="s">
        <v>629</v>
      </c>
      <c r="E466" s="55" t="s">
        <v>0</v>
      </c>
      <c r="F466" s="55" t="s">
        <v>396</v>
      </c>
      <c r="G466" s="58">
        <v>2.82</v>
      </c>
      <c r="H466" s="58">
        <f>G466*$F$6+G466</f>
        <v>2.82</v>
      </c>
      <c r="I466" s="59"/>
      <c r="J466" s="60">
        <f>F466*H466</f>
        <v>67.679999999999993</v>
      </c>
      <c r="K466" s="43"/>
      <c r="L466" s="44"/>
      <c r="M466" s="44"/>
      <c r="N466" s="44"/>
      <c r="O466" s="44"/>
      <c r="P466" s="45"/>
      <c r="Q466" s="237"/>
      <c r="R466" s="311"/>
      <c r="S466" s="238"/>
      <c r="T466" s="238"/>
      <c r="U466" s="238"/>
      <c r="V466" s="238"/>
      <c r="W466" s="238"/>
      <c r="X466" s="238"/>
      <c r="Y466" s="238"/>
      <c r="Z466" s="241">
        <f t="shared" si="49"/>
        <v>0</v>
      </c>
    </row>
    <row r="467" spans="1:26" ht="15.75" hidden="1" customHeight="1">
      <c r="A467" s="328" t="s">
        <v>34</v>
      </c>
      <c r="B467" s="329"/>
      <c r="C467" s="329"/>
      <c r="D467" s="329"/>
      <c r="E467" s="329"/>
      <c r="F467" s="329"/>
      <c r="G467" s="329"/>
      <c r="H467" s="61">
        <f>J467/$J$6</f>
        <v>4.8839430620905774E-4</v>
      </c>
      <c r="I467" s="62"/>
      <c r="J467" s="63">
        <f>SUM(J465:J466)</f>
        <v>564.4799999999999</v>
      </c>
      <c r="K467" s="43"/>
      <c r="L467" s="44"/>
      <c r="M467" s="44"/>
      <c r="N467" s="44"/>
      <c r="O467" s="44"/>
      <c r="P467" s="45"/>
      <c r="Q467" s="237"/>
      <c r="R467" s="311"/>
      <c r="S467" s="238"/>
      <c r="T467" s="238"/>
      <c r="U467" s="238"/>
      <c r="V467" s="238"/>
      <c r="W467" s="238"/>
      <c r="X467" s="238"/>
      <c r="Y467" s="238"/>
      <c r="Z467" s="241">
        <f t="shared" si="49"/>
        <v>0</v>
      </c>
    </row>
    <row r="468" spans="1:26" ht="21.75" customHeight="1" thickBot="1">
      <c r="A468" s="64">
        <v>20</v>
      </c>
      <c r="B468" s="330"/>
      <c r="C468" s="331"/>
      <c r="D468" s="65" t="s">
        <v>630</v>
      </c>
      <c r="E468" s="330"/>
      <c r="F468" s="332"/>
      <c r="G468" s="332"/>
      <c r="H468" s="331"/>
      <c r="I468" s="250">
        <f>J468/J6</f>
        <v>2.4567812612393613E-2</v>
      </c>
      <c r="J468" s="63">
        <f>'Orçamento - Proinfância - FNDE'!I464</f>
        <v>28395.168999999998</v>
      </c>
      <c r="K468" s="43"/>
      <c r="L468" s="44"/>
      <c r="M468" s="44"/>
      <c r="N468" s="44"/>
      <c r="O468" s="44"/>
      <c r="P468" s="45"/>
      <c r="Q468" s="237"/>
      <c r="R468" s="311"/>
      <c r="S468" s="238"/>
      <c r="T468" s="238"/>
      <c r="U468" s="238"/>
      <c r="V468" s="238"/>
      <c r="W468" s="238">
        <v>0.3</v>
      </c>
      <c r="X468" s="238">
        <v>0.3</v>
      </c>
      <c r="Y468" s="238">
        <v>0.4</v>
      </c>
      <c r="Z468" s="241">
        <f t="shared" si="49"/>
        <v>1</v>
      </c>
    </row>
    <row r="469" spans="1:26" ht="15.75" hidden="1" customHeight="1">
      <c r="A469" s="323"/>
      <c r="B469" s="324"/>
      <c r="C469" s="325"/>
      <c r="D469" s="66" t="s">
        <v>631</v>
      </c>
      <c r="E469" s="326"/>
      <c r="F469" s="324"/>
      <c r="G469" s="324"/>
      <c r="H469" s="324"/>
      <c r="I469" s="324"/>
      <c r="J469" s="327"/>
      <c r="K469" s="43"/>
      <c r="L469" s="44"/>
      <c r="M469" s="44"/>
      <c r="N469" s="44"/>
      <c r="O469" s="44"/>
      <c r="P469" s="45"/>
      <c r="Q469" s="237"/>
      <c r="R469" s="311"/>
      <c r="S469" s="238"/>
      <c r="T469" s="238"/>
      <c r="U469" s="238"/>
      <c r="V469" s="238"/>
      <c r="W469" s="238"/>
      <c r="X469" s="238"/>
      <c r="Y469" s="238"/>
      <c r="Z469" s="241">
        <f t="shared" si="49"/>
        <v>0</v>
      </c>
    </row>
    <row r="470" spans="1:26" ht="15.75" hidden="1" customHeight="1">
      <c r="A470" s="54" t="s">
        <v>1196</v>
      </c>
      <c r="B470" s="70"/>
      <c r="C470" s="56" t="s">
        <v>143</v>
      </c>
      <c r="D470" s="71" t="s">
        <v>632</v>
      </c>
      <c r="E470" s="55" t="s">
        <v>0</v>
      </c>
      <c r="F470" s="55" t="s">
        <v>140</v>
      </c>
      <c r="G470" s="58">
        <v>460</v>
      </c>
      <c r="H470" s="58">
        <f>G470*$F$6+G470</f>
        <v>460</v>
      </c>
      <c r="I470" s="59"/>
      <c r="J470" s="60">
        <f>F470*H470</f>
        <v>1380</v>
      </c>
      <c r="K470" s="43"/>
      <c r="L470" s="44"/>
      <c r="M470" s="44"/>
      <c r="N470" s="44"/>
      <c r="O470" s="44"/>
      <c r="P470" s="45"/>
      <c r="Q470" s="237"/>
      <c r="R470" s="311"/>
      <c r="S470" s="238"/>
      <c r="T470" s="238"/>
      <c r="U470" s="238"/>
      <c r="V470" s="238"/>
      <c r="W470" s="238"/>
      <c r="X470" s="238"/>
      <c r="Y470" s="238"/>
      <c r="Z470" s="241">
        <f t="shared" si="49"/>
        <v>0</v>
      </c>
    </row>
    <row r="471" spans="1:26" ht="15.75" hidden="1" customHeight="1">
      <c r="A471" s="54" t="s">
        <v>1197</v>
      </c>
      <c r="B471" s="70"/>
      <c r="C471" s="56" t="s">
        <v>143</v>
      </c>
      <c r="D471" s="71" t="s">
        <v>633</v>
      </c>
      <c r="E471" s="55" t="s">
        <v>0</v>
      </c>
      <c r="F471" s="55" t="s">
        <v>1</v>
      </c>
      <c r="G471" s="58">
        <v>474.3</v>
      </c>
      <c r="H471" s="58">
        <f>G471*$F$6+G471</f>
        <v>474.3</v>
      </c>
      <c r="I471" s="59"/>
      <c r="J471" s="60">
        <f>F471*H471</f>
        <v>474.3</v>
      </c>
      <c r="K471" s="43"/>
      <c r="L471" s="44"/>
      <c r="M471" s="44"/>
      <c r="N471" s="44"/>
      <c r="O471" s="44"/>
      <c r="P471" s="45"/>
      <c r="Q471" s="237"/>
      <c r="R471" s="311"/>
      <c r="S471" s="238"/>
      <c r="T471" s="238"/>
      <c r="U471" s="238"/>
      <c r="V471" s="238"/>
      <c r="W471" s="238"/>
      <c r="X471" s="238"/>
      <c r="Y471" s="238"/>
      <c r="Z471" s="241">
        <f t="shared" si="49"/>
        <v>0</v>
      </c>
    </row>
    <row r="472" spans="1:26" ht="15.75" hidden="1" customHeight="1">
      <c r="A472" s="54" t="s">
        <v>1198</v>
      </c>
      <c r="B472" s="70"/>
      <c r="C472" s="56" t="s">
        <v>143</v>
      </c>
      <c r="D472" s="71" t="s">
        <v>634</v>
      </c>
      <c r="E472" s="55" t="s">
        <v>0</v>
      </c>
      <c r="F472" s="55" t="s">
        <v>1</v>
      </c>
      <c r="G472" s="58">
        <v>1629</v>
      </c>
      <c r="H472" s="58">
        <f>G472*$F$6+G472</f>
        <v>1629</v>
      </c>
      <c r="I472" s="59"/>
      <c r="J472" s="60">
        <f>F472*H472</f>
        <v>1629</v>
      </c>
      <c r="K472" s="43"/>
      <c r="L472" s="44"/>
      <c r="M472" s="44"/>
      <c r="N472" s="44"/>
      <c r="O472" s="44"/>
      <c r="P472" s="45"/>
      <c r="Q472" s="237"/>
      <c r="R472" s="311"/>
      <c r="S472" s="238"/>
      <c r="T472" s="238"/>
      <c r="U472" s="238"/>
      <c r="V472" s="238"/>
      <c r="W472" s="238"/>
      <c r="X472" s="238"/>
      <c r="Y472" s="238"/>
      <c r="Z472" s="241">
        <f t="shared" si="49"/>
        <v>0</v>
      </c>
    </row>
    <row r="473" spans="1:26" ht="15.75" hidden="1" customHeight="1">
      <c r="A473" s="54" t="s">
        <v>1199</v>
      </c>
      <c r="B473" s="70"/>
      <c r="C473" s="56" t="s">
        <v>143</v>
      </c>
      <c r="D473" s="71" t="s">
        <v>635</v>
      </c>
      <c r="E473" s="55" t="s">
        <v>0</v>
      </c>
      <c r="F473" s="55" t="s">
        <v>303</v>
      </c>
      <c r="G473" s="58">
        <v>389.9</v>
      </c>
      <c r="H473" s="58">
        <f>G473*$F$6+G473</f>
        <v>389.9</v>
      </c>
      <c r="I473" s="59"/>
      <c r="J473" s="60">
        <f>F473*H473</f>
        <v>1559.6</v>
      </c>
      <c r="K473" s="43"/>
      <c r="L473" s="44"/>
      <c r="M473" s="44"/>
      <c r="N473" s="44"/>
      <c r="O473" s="44"/>
      <c r="P473" s="45"/>
      <c r="Q473" s="237"/>
      <c r="R473" s="311"/>
      <c r="S473" s="238"/>
      <c r="T473" s="238"/>
      <c r="U473" s="238"/>
      <c r="V473" s="238"/>
      <c r="W473" s="238"/>
      <c r="X473" s="238"/>
      <c r="Y473" s="238"/>
      <c r="Z473" s="241">
        <f t="shared" si="49"/>
        <v>0</v>
      </c>
    </row>
    <row r="474" spans="1:26" ht="15.75" hidden="1" customHeight="1">
      <c r="A474" s="54" t="s">
        <v>1200</v>
      </c>
      <c r="B474" s="70"/>
      <c r="C474" s="56" t="s">
        <v>143</v>
      </c>
      <c r="D474" s="71" t="s">
        <v>636</v>
      </c>
      <c r="E474" s="55" t="s">
        <v>0</v>
      </c>
      <c r="F474" s="55" t="s">
        <v>140</v>
      </c>
      <c r="G474" s="58">
        <v>37</v>
      </c>
      <c r="H474" s="58">
        <f>G474*$F$6+G474</f>
        <v>37</v>
      </c>
      <c r="I474" s="59"/>
      <c r="J474" s="60">
        <f>F474*H474</f>
        <v>111</v>
      </c>
      <c r="K474" s="43"/>
      <c r="L474" s="44"/>
      <c r="M474" s="44"/>
      <c r="N474" s="44"/>
      <c r="O474" s="44"/>
      <c r="P474" s="45"/>
      <c r="Q474" s="237"/>
      <c r="R474" s="311"/>
      <c r="S474" s="238"/>
      <c r="T474" s="238"/>
      <c r="U474" s="238"/>
      <c r="V474" s="238"/>
      <c r="W474" s="238"/>
      <c r="X474" s="238"/>
      <c r="Y474" s="238"/>
      <c r="Z474" s="241">
        <f t="shared" si="49"/>
        <v>0</v>
      </c>
    </row>
    <row r="475" spans="1:26" ht="15.75" hidden="1" customHeight="1">
      <c r="A475" s="323"/>
      <c r="B475" s="324"/>
      <c r="C475" s="325"/>
      <c r="D475" s="66" t="s">
        <v>637</v>
      </c>
      <c r="E475" s="326"/>
      <c r="F475" s="324"/>
      <c r="G475" s="324"/>
      <c r="H475" s="324"/>
      <c r="I475" s="324"/>
      <c r="J475" s="327"/>
      <c r="K475" s="43"/>
      <c r="L475" s="44"/>
      <c r="M475" s="44"/>
      <c r="N475" s="44"/>
      <c r="O475" s="44"/>
      <c r="P475" s="45"/>
      <c r="Q475" s="237"/>
      <c r="R475" s="311"/>
      <c r="S475" s="238"/>
      <c r="T475" s="238"/>
      <c r="U475" s="238"/>
      <c r="V475" s="238"/>
      <c r="W475" s="238"/>
      <c r="X475" s="238"/>
      <c r="Y475" s="238"/>
      <c r="Z475" s="241">
        <f t="shared" si="49"/>
        <v>0</v>
      </c>
    </row>
    <row r="476" spans="1:26" ht="15.75" hidden="1" customHeight="1">
      <c r="A476" s="54" t="s">
        <v>1201</v>
      </c>
      <c r="B476" s="70"/>
      <c r="C476" s="56" t="s">
        <v>143</v>
      </c>
      <c r="D476" s="71" t="s">
        <v>638</v>
      </c>
      <c r="E476" s="55" t="s">
        <v>29</v>
      </c>
      <c r="F476" s="55" t="s">
        <v>639</v>
      </c>
      <c r="G476" s="58">
        <v>2.15</v>
      </c>
      <c r="H476" s="58">
        <f>G476*$F$6+G476</f>
        <v>2.15</v>
      </c>
      <c r="I476" s="59"/>
      <c r="J476" s="60">
        <f>F476*H476</f>
        <v>154.79999999999998</v>
      </c>
      <c r="K476" s="43"/>
      <c r="L476" s="44"/>
      <c r="M476" s="44"/>
      <c r="N476" s="44"/>
      <c r="O476" s="44"/>
      <c r="P476" s="45"/>
      <c r="Q476" s="237"/>
      <c r="R476" s="311"/>
      <c r="S476" s="238"/>
      <c r="T476" s="238"/>
      <c r="U476" s="238"/>
      <c r="V476" s="238"/>
      <c r="W476" s="238"/>
      <c r="X476" s="238"/>
      <c r="Y476" s="238"/>
      <c r="Z476" s="241">
        <f t="shared" si="49"/>
        <v>0</v>
      </c>
    </row>
    <row r="477" spans="1:26" ht="15.75" hidden="1" customHeight="1">
      <c r="A477" s="54" t="s">
        <v>1202</v>
      </c>
      <c r="B477" s="70"/>
      <c r="C477" s="56" t="s">
        <v>143</v>
      </c>
      <c r="D477" s="71" t="s">
        <v>640</v>
      </c>
      <c r="E477" s="55" t="s">
        <v>29</v>
      </c>
      <c r="F477" s="55" t="s">
        <v>641</v>
      </c>
      <c r="G477" s="58">
        <v>1.7</v>
      </c>
      <c r="H477" s="58">
        <f>G477*$F$6+G477</f>
        <v>1.7</v>
      </c>
      <c r="I477" s="59"/>
      <c r="J477" s="60">
        <f>F477*H477</f>
        <v>2194.02</v>
      </c>
      <c r="K477" s="43"/>
      <c r="L477" s="44"/>
      <c r="M477" s="44"/>
      <c r="N477" s="44"/>
      <c r="O477" s="44"/>
      <c r="P477" s="45"/>
      <c r="Q477" s="237"/>
      <c r="R477" s="311"/>
      <c r="S477" s="238"/>
      <c r="T477" s="238"/>
      <c r="U477" s="238"/>
      <c r="V477" s="238"/>
      <c r="W477" s="238"/>
      <c r="X477" s="238"/>
      <c r="Y477" s="238"/>
      <c r="Z477" s="241">
        <f t="shared" si="49"/>
        <v>0</v>
      </c>
    </row>
    <row r="478" spans="1:26" ht="15.75" hidden="1" customHeight="1">
      <c r="A478" s="54" t="s">
        <v>1203</v>
      </c>
      <c r="B478" s="55" t="s">
        <v>642</v>
      </c>
      <c r="C478" s="56" t="s">
        <v>15</v>
      </c>
      <c r="D478" s="71" t="s">
        <v>643</v>
      </c>
      <c r="E478" s="55" t="s">
        <v>29</v>
      </c>
      <c r="F478" s="55" t="s">
        <v>644</v>
      </c>
      <c r="G478" s="58">
        <v>7.58</v>
      </c>
      <c r="H478" s="58">
        <f>G478*$F$6+G478</f>
        <v>7.58</v>
      </c>
      <c r="I478" s="59"/>
      <c r="J478" s="60">
        <f>F478*H478</f>
        <v>2425.6</v>
      </c>
      <c r="K478" s="43"/>
      <c r="L478" s="44"/>
      <c r="M478" s="44"/>
      <c r="N478" s="44"/>
      <c r="O478" s="44"/>
      <c r="P478" s="45"/>
      <c r="Q478" s="237"/>
      <c r="R478" s="311"/>
      <c r="S478" s="238"/>
      <c r="T478" s="238"/>
      <c r="U478" s="238"/>
      <c r="V478" s="238"/>
      <c r="W478" s="238"/>
      <c r="X478" s="238"/>
      <c r="Y478" s="238"/>
      <c r="Z478" s="241">
        <f t="shared" si="49"/>
        <v>0</v>
      </c>
    </row>
    <row r="479" spans="1:26" ht="15.75" hidden="1" customHeight="1">
      <c r="A479" s="323"/>
      <c r="B479" s="324"/>
      <c r="C479" s="325"/>
      <c r="D479" s="66" t="s">
        <v>645</v>
      </c>
      <c r="E479" s="326"/>
      <c r="F479" s="324"/>
      <c r="G479" s="324"/>
      <c r="H479" s="324"/>
      <c r="I479" s="324"/>
      <c r="J479" s="327"/>
      <c r="K479" s="43"/>
      <c r="L479" s="44"/>
      <c r="M479" s="44"/>
      <c r="N479" s="44"/>
      <c r="O479" s="44"/>
      <c r="P479" s="45"/>
      <c r="Q479" s="237"/>
      <c r="R479" s="311"/>
      <c r="S479" s="238"/>
      <c r="T479" s="238"/>
      <c r="U479" s="238"/>
      <c r="V479" s="238"/>
      <c r="W479" s="238"/>
      <c r="X479" s="238"/>
      <c r="Y479" s="238"/>
      <c r="Z479" s="241">
        <f t="shared" si="49"/>
        <v>0</v>
      </c>
    </row>
    <row r="480" spans="1:26" ht="15.75" hidden="1" customHeight="1">
      <c r="A480" s="54" t="s">
        <v>1204</v>
      </c>
      <c r="B480" s="70"/>
      <c r="C480" s="56" t="s">
        <v>143</v>
      </c>
      <c r="D480" s="71" t="s">
        <v>646</v>
      </c>
      <c r="E480" s="55" t="s">
        <v>0</v>
      </c>
      <c r="F480" s="55" t="s">
        <v>647</v>
      </c>
      <c r="G480" s="58">
        <v>26.3</v>
      </c>
      <c r="H480" s="58">
        <f>G480*$F$6+G480</f>
        <v>26.3</v>
      </c>
      <c r="I480" s="59"/>
      <c r="J480" s="60">
        <f>F480*H480</f>
        <v>1630.6000000000001</v>
      </c>
      <c r="K480" s="43"/>
      <c r="L480" s="44"/>
      <c r="M480" s="44"/>
      <c r="N480" s="44"/>
      <c r="O480" s="44"/>
      <c r="P480" s="45"/>
      <c r="Q480" s="237"/>
      <c r="R480" s="311"/>
      <c r="S480" s="238"/>
      <c r="T480" s="238"/>
      <c r="U480" s="238"/>
      <c r="V480" s="238"/>
      <c r="W480" s="238"/>
      <c r="X480" s="238"/>
      <c r="Y480" s="238"/>
      <c r="Z480" s="241">
        <f t="shared" si="49"/>
        <v>0</v>
      </c>
    </row>
    <row r="481" spans="1:26" ht="15.75" hidden="1" customHeight="1">
      <c r="A481" s="54" t="s">
        <v>1205</v>
      </c>
      <c r="B481" s="70"/>
      <c r="C481" s="56" t="s">
        <v>143</v>
      </c>
      <c r="D481" s="71" t="s">
        <v>648</v>
      </c>
      <c r="E481" s="55" t="s">
        <v>0</v>
      </c>
      <c r="F481" s="55" t="s">
        <v>305</v>
      </c>
      <c r="G481" s="58">
        <v>38.200000000000003</v>
      </c>
      <c r="H481" s="58">
        <f>G481*$F$6+G481</f>
        <v>38.200000000000003</v>
      </c>
      <c r="I481" s="59"/>
      <c r="J481" s="60">
        <f>F481*H481</f>
        <v>1833.6000000000001</v>
      </c>
      <c r="K481" s="43"/>
      <c r="L481" s="44"/>
      <c r="M481" s="44"/>
      <c r="N481" s="44"/>
      <c r="O481" s="44"/>
      <c r="P481" s="45"/>
      <c r="Q481" s="237"/>
      <c r="R481" s="311"/>
      <c r="S481" s="238"/>
      <c r="T481" s="238"/>
      <c r="U481" s="238"/>
      <c r="V481" s="238"/>
      <c r="W481" s="238"/>
      <c r="X481" s="238"/>
      <c r="Y481" s="238"/>
      <c r="Z481" s="241">
        <f t="shared" si="49"/>
        <v>0</v>
      </c>
    </row>
    <row r="482" spans="1:26" ht="15.75" hidden="1" customHeight="1">
      <c r="A482" s="323"/>
      <c r="B482" s="324"/>
      <c r="C482" s="325"/>
      <c r="D482" s="66" t="s">
        <v>649</v>
      </c>
      <c r="E482" s="326"/>
      <c r="F482" s="324"/>
      <c r="G482" s="324"/>
      <c r="H482" s="324"/>
      <c r="I482" s="324"/>
      <c r="J482" s="327"/>
      <c r="K482" s="43"/>
      <c r="L482" s="44"/>
      <c r="M482" s="44"/>
      <c r="N482" s="44"/>
      <c r="O482" s="44"/>
      <c r="P482" s="45"/>
      <c r="Q482" s="237"/>
      <c r="R482" s="311"/>
      <c r="S482" s="238"/>
      <c r="T482" s="238"/>
      <c r="U482" s="238"/>
      <c r="V482" s="238"/>
      <c r="W482" s="238"/>
      <c r="X482" s="238"/>
      <c r="Y482" s="238"/>
      <c r="Z482" s="241">
        <f t="shared" si="49"/>
        <v>0</v>
      </c>
    </row>
    <row r="483" spans="1:26" ht="15.75" hidden="1" customHeight="1">
      <c r="A483" s="54" t="s">
        <v>1206</v>
      </c>
      <c r="B483" s="55">
        <v>83566</v>
      </c>
      <c r="C483" s="56" t="s">
        <v>10</v>
      </c>
      <c r="D483" s="71" t="s">
        <v>650</v>
      </c>
      <c r="E483" s="55" t="s">
        <v>0</v>
      </c>
      <c r="F483" s="55" t="s">
        <v>23</v>
      </c>
      <c r="G483" s="58">
        <v>21.6</v>
      </c>
      <c r="H483" s="58">
        <f t="shared" ref="H483:H488" si="50">G483*$F$6+G483</f>
        <v>21.6</v>
      </c>
      <c r="I483" s="59"/>
      <c r="J483" s="60">
        <f t="shared" ref="J483:J488" si="51">F483*H483</f>
        <v>864</v>
      </c>
      <c r="K483" s="43"/>
      <c r="L483" s="44"/>
      <c r="M483" s="44"/>
      <c r="N483" s="44"/>
      <c r="O483" s="44"/>
      <c r="P483" s="45"/>
      <c r="Q483" s="237"/>
      <c r="R483" s="311"/>
      <c r="S483" s="238"/>
      <c r="T483" s="238"/>
      <c r="U483" s="238"/>
      <c r="V483" s="238"/>
      <c r="W483" s="238"/>
      <c r="X483" s="238"/>
      <c r="Y483" s="238"/>
      <c r="Z483" s="241">
        <f t="shared" si="49"/>
        <v>0</v>
      </c>
    </row>
    <row r="484" spans="1:26" ht="15.75" hidden="1" customHeight="1">
      <c r="A484" s="54" t="s">
        <v>1207</v>
      </c>
      <c r="B484" s="70"/>
      <c r="C484" s="56" t="s">
        <v>143</v>
      </c>
      <c r="D484" s="71" t="s">
        <v>651</v>
      </c>
      <c r="E484" s="55" t="s">
        <v>0</v>
      </c>
      <c r="F484" s="55" t="s">
        <v>325</v>
      </c>
      <c r="G484" s="58">
        <v>2.88</v>
      </c>
      <c r="H484" s="58">
        <f t="shared" si="50"/>
        <v>2.88</v>
      </c>
      <c r="I484" s="59"/>
      <c r="J484" s="60">
        <f t="shared" si="51"/>
        <v>46.08</v>
      </c>
      <c r="K484" s="43"/>
      <c r="L484" s="44"/>
      <c r="M484" s="44"/>
      <c r="N484" s="44"/>
      <c r="O484" s="44"/>
      <c r="P484" s="45"/>
      <c r="Q484" s="237"/>
      <c r="R484" s="311"/>
      <c r="S484" s="238"/>
      <c r="T484" s="238"/>
      <c r="U484" s="238"/>
      <c r="V484" s="238"/>
      <c r="W484" s="238"/>
      <c r="X484" s="238"/>
      <c r="Y484" s="238"/>
      <c r="Z484" s="241">
        <f t="shared" si="49"/>
        <v>0</v>
      </c>
    </row>
    <row r="485" spans="1:26" ht="15.75" hidden="1" customHeight="1">
      <c r="A485" s="54" t="s">
        <v>1208</v>
      </c>
      <c r="B485" s="70"/>
      <c r="C485" s="56" t="s">
        <v>143</v>
      </c>
      <c r="D485" s="71" t="s">
        <v>652</v>
      </c>
      <c r="E485" s="55" t="s">
        <v>0</v>
      </c>
      <c r="F485" s="55" t="s">
        <v>81</v>
      </c>
      <c r="G485" s="58">
        <v>2.99</v>
      </c>
      <c r="H485" s="58">
        <f t="shared" si="50"/>
        <v>2.99</v>
      </c>
      <c r="I485" s="59"/>
      <c r="J485" s="60">
        <f t="shared" si="51"/>
        <v>35.880000000000003</v>
      </c>
      <c r="K485" s="43"/>
      <c r="L485" s="44"/>
      <c r="M485" s="44"/>
      <c r="N485" s="44"/>
      <c r="O485" s="44"/>
      <c r="P485" s="45"/>
      <c r="Q485" s="237"/>
      <c r="R485" s="311"/>
      <c r="S485" s="238"/>
      <c r="T485" s="238"/>
      <c r="U485" s="238"/>
      <c r="V485" s="238"/>
      <c r="W485" s="238"/>
      <c r="X485" s="238"/>
      <c r="Y485" s="238"/>
      <c r="Z485" s="241">
        <f t="shared" si="49"/>
        <v>0</v>
      </c>
    </row>
    <row r="486" spans="1:26" ht="15.75" hidden="1" customHeight="1">
      <c r="A486" s="54" t="s">
        <v>1209</v>
      </c>
      <c r="B486" s="55">
        <v>20245</v>
      </c>
      <c r="C486" s="56" t="s">
        <v>10</v>
      </c>
      <c r="D486" s="71" t="s">
        <v>653</v>
      </c>
      <c r="E486" s="55" t="s">
        <v>0</v>
      </c>
      <c r="F486" s="55" t="s">
        <v>388</v>
      </c>
      <c r="G486" s="58">
        <v>6.55</v>
      </c>
      <c r="H486" s="58">
        <f t="shared" si="50"/>
        <v>6.55</v>
      </c>
      <c r="I486" s="59"/>
      <c r="J486" s="60">
        <f t="shared" si="51"/>
        <v>85.149999999999991</v>
      </c>
      <c r="K486" s="43"/>
      <c r="L486" s="44"/>
      <c r="M486" s="44"/>
      <c r="N486" s="44"/>
      <c r="O486" s="44"/>
      <c r="P486" s="45"/>
      <c r="Q486" s="237"/>
      <c r="R486" s="311"/>
      <c r="S486" s="238"/>
      <c r="T486" s="238"/>
      <c r="U486" s="238"/>
      <c r="V486" s="238"/>
      <c r="W486" s="238"/>
      <c r="X486" s="238"/>
      <c r="Y486" s="238"/>
      <c r="Z486" s="241">
        <f t="shared" si="49"/>
        <v>0</v>
      </c>
    </row>
    <row r="487" spans="1:26" ht="15.75" hidden="1" customHeight="1">
      <c r="A487" s="54" t="s">
        <v>1210</v>
      </c>
      <c r="B487" s="70"/>
      <c r="C487" s="56" t="s">
        <v>143</v>
      </c>
      <c r="D487" s="71" t="s">
        <v>654</v>
      </c>
      <c r="E487" s="55" t="s">
        <v>0</v>
      </c>
      <c r="F487" s="55" t="s">
        <v>388</v>
      </c>
      <c r="G487" s="58">
        <v>87.5</v>
      </c>
      <c r="H487" s="58">
        <f t="shared" si="50"/>
        <v>87.5</v>
      </c>
      <c r="I487" s="59"/>
      <c r="J487" s="60">
        <f t="shared" si="51"/>
        <v>1137.5</v>
      </c>
      <c r="K487" s="43"/>
      <c r="L487" s="44"/>
      <c r="M487" s="44"/>
      <c r="N487" s="44"/>
      <c r="O487" s="44"/>
      <c r="P487" s="45"/>
      <c r="Q487" s="237"/>
      <c r="R487" s="311"/>
      <c r="S487" s="238"/>
      <c r="T487" s="238"/>
      <c r="U487" s="238"/>
      <c r="V487" s="238"/>
      <c r="W487" s="238"/>
      <c r="X487" s="238"/>
      <c r="Y487" s="238"/>
      <c r="Z487" s="241">
        <f t="shared" si="49"/>
        <v>0</v>
      </c>
    </row>
    <row r="488" spans="1:26" ht="15.75" hidden="1" customHeight="1">
      <c r="A488" s="54" t="s">
        <v>1211</v>
      </c>
      <c r="B488" s="70"/>
      <c r="C488" s="56" t="s">
        <v>143</v>
      </c>
      <c r="D488" s="71" t="s">
        <v>655</v>
      </c>
      <c r="E488" s="55" t="s">
        <v>0</v>
      </c>
      <c r="F488" s="55" t="s">
        <v>1</v>
      </c>
      <c r="G488" s="58">
        <v>2550</v>
      </c>
      <c r="H488" s="58">
        <f t="shared" si="50"/>
        <v>2550</v>
      </c>
      <c r="I488" s="59"/>
      <c r="J488" s="60">
        <f t="shared" si="51"/>
        <v>2550</v>
      </c>
      <c r="K488" s="43"/>
      <c r="L488" s="44"/>
      <c r="M488" s="44"/>
      <c r="N488" s="44"/>
      <c r="O488" s="44"/>
      <c r="P488" s="45"/>
      <c r="Q488" s="237"/>
      <c r="R488" s="311"/>
      <c r="S488" s="238"/>
      <c r="T488" s="238"/>
      <c r="U488" s="238"/>
      <c r="V488" s="238"/>
      <c r="W488" s="238"/>
      <c r="X488" s="238"/>
      <c r="Y488" s="238"/>
      <c r="Z488" s="241">
        <f t="shared" si="49"/>
        <v>0</v>
      </c>
    </row>
    <row r="489" spans="1:26" ht="15.75" hidden="1" customHeight="1">
      <c r="A489" s="323"/>
      <c r="B489" s="324"/>
      <c r="C489" s="325"/>
      <c r="D489" s="66" t="s">
        <v>656</v>
      </c>
      <c r="E489" s="326"/>
      <c r="F489" s="324"/>
      <c r="G489" s="324"/>
      <c r="H489" s="324"/>
      <c r="I489" s="324"/>
      <c r="J489" s="327"/>
      <c r="K489" s="43"/>
      <c r="L489" s="44"/>
      <c r="M489" s="44"/>
      <c r="N489" s="44"/>
      <c r="O489" s="44"/>
      <c r="P489" s="45"/>
      <c r="Q489" s="237"/>
      <c r="R489" s="311"/>
      <c r="S489" s="238"/>
      <c r="T489" s="238"/>
      <c r="U489" s="238"/>
      <c r="V489" s="238"/>
      <c r="W489" s="238"/>
      <c r="X489" s="238"/>
      <c r="Y489" s="238"/>
      <c r="Z489" s="241">
        <f t="shared" si="49"/>
        <v>0</v>
      </c>
    </row>
    <row r="490" spans="1:26" ht="15.75" hidden="1" customHeight="1">
      <c r="A490" s="54" t="s">
        <v>1212</v>
      </c>
      <c r="B490" s="55">
        <v>83387</v>
      </c>
      <c r="C490" s="56" t="s">
        <v>10</v>
      </c>
      <c r="D490" s="71" t="s">
        <v>657</v>
      </c>
      <c r="E490" s="55" t="s">
        <v>0</v>
      </c>
      <c r="F490" s="55" t="s">
        <v>405</v>
      </c>
      <c r="G490" s="58">
        <v>6.09</v>
      </c>
      <c r="H490" s="58">
        <f>G490*$F$6+G490</f>
        <v>6.09</v>
      </c>
      <c r="I490" s="59"/>
      <c r="J490" s="60">
        <f>F490*H490</f>
        <v>170.51999999999998</v>
      </c>
      <c r="K490" s="43"/>
      <c r="L490" s="44"/>
      <c r="M490" s="44"/>
      <c r="N490" s="44"/>
      <c r="O490" s="44"/>
      <c r="P490" s="45"/>
      <c r="Q490" s="237"/>
      <c r="R490" s="311"/>
      <c r="S490" s="238"/>
      <c r="T490" s="238"/>
      <c r="U490" s="238"/>
      <c r="V490" s="238"/>
      <c r="W490" s="238"/>
      <c r="X490" s="238"/>
      <c r="Y490" s="238"/>
      <c r="Z490" s="241">
        <f t="shared" si="49"/>
        <v>0</v>
      </c>
    </row>
    <row r="491" spans="1:26" ht="15.75" hidden="1" customHeight="1">
      <c r="A491" s="323"/>
      <c r="B491" s="324"/>
      <c r="C491" s="325"/>
      <c r="D491" s="66" t="s">
        <v>522</v>
      </c>
      <c r="E491" s="326"/>
      <c r="F491" s="324"/>
      <c r="G491" s="324"/>
      <c r="H491" s="324"/>
      <c r="I491" s="324"/>
      <c r="J491" s="327"/>
      <c r="K491" s="43"/>
      <c r="L491" s="44"/>
      <c r="M491" s="44"/>
      <c r="N491" s="44"/>
      <c r="O491" s="44"/>
      <c r="P491" s="45"/>
      <c r="Q491" s="237"/>
      <c r="R491" s="311"/>
      <c r="S491" s="238"/>
      <c r="T491" s="238"/>
      <c r="U491" s="238"/>
      <c r="V491" s="238"/>
      <c r="W491" s="238"/>
      <c r="X491" s="238"/>
      <c r="Y491" s="238"/>
      <c r="Z491" s="241">
        <f t="shared" si="49"/>
        <v>0</v>
      </c>
    </row>
    <row r="492" spans="1:26" ht="15.75" hidden="1" customHeight="1">
      <c r="A492" s="54" t="s">
        <v>1213</v>
      </c>
      <c r="B492" s="55">
        <v>72935</v>
      </c>
      <c r="C492" s="56" t="s">
        <v>10</v>
      </c>
      <c r="D492" s="71" t="s">
        <v>658</v>
      </c>
      <c r="E492" s="55" t="s">
        <v>29</v>
      </c>
      <c r="F492" s="55" t="s">
        <v>659</v>
      </c>
      <c r="G492" s="58">
        <v>6.33</v>
      </c>
      <c r="H492" s="58">
        <f>G492*$F$6+G492</f>
        <v>6.33</v>
      </c>
      <c r="I492" s="59"/>
      <c r="J492" s="60">
        <f>F492*H492</f>
        <v>8.8620000000000001</v>
      </c>
      <c r="K492" s="43"/>
      <c r="L492" s="44"/>
      <c r="M492" s="44"/>
      <c r="N492" s="44"/>
      <c r="O492" s="44"/>
      <c r="P492" s="45"/>
      <c r="Q492" s="237"/>
      <c r="R492" s="311"/>
      <c r="S492" s="238"/>
      <c r="T492" s="238"/>
      <c r="U492" s="238"/>
      <c r="V492" s="238"/>
      <c r="W492" s="238"/>
      <c r="X492" s="238"/>
      <c r="Y492" s="238"/>
      <c r="Z492" s="241">
        <f t="shared" si="49"/>
        <v>0</v>
      </c>
    </row>
    <row r="493" spans="1:26" ht="15.75" hidden="1" customHeight="1">
      <c r="A493" s="54" t="s">
        <v>1214</v>
      </c>
      <c r="B493" s="55">
        <v>72934</v>
      </c>
      <c r="C493" s="56" t="s">
        <v>10</v>
      </c>
      <c r="D493" s="71" t="s">
        <v>660</v>
      </c>
      <c r="E493" s="55" t="s">
        <v>29</v>
      </c>
      <c r="F493" s="55" t="s">
        <v>661</v>
      </c>
      <c r="G493" s="58">
        <v>5</v>
      </c>
      <c r="H493" s="58">
        <f>G493*$F$6+G493</f>
        <v>5</v>
      </c>
      <c r="I493" s="59"/>
      <c r="J493" s="60">
        <f>F493*H493</f>
        <v>1099</v>
      </c>
      <c r="K493" s="43"/>
      <c r="L493" s="44"/>
      <c r="M493" s="44"/>
      <c r="N493" s="44"/>
      <c r="O493" s="44"/>
      <c r="P493" s="45"/>
      <c r="Q493" s="237"/>
      <c r="R493" s="311"/>
      <c r="S493" s="238"/>
      <c r="T493" s="238"/>
      <c r="U493" s="238"/>
      <c r="V493" s="238"/>
      <c r="W493" s="238"/>
      <c r="X493" s="238"/>
      <c r="Y493" s="238"/>
      <c r="Z493" s="241">
        <f t="shared" si="49"/>
        <v>0</v>
      </c>
    </row>
    <row r="494" spans="1:26" ht="15.75" hidden="1" customHeight="1">
      <c r="A494" s="54" t="s">
        <v>1215</v>
      </c>
      <c r="B494" s="55">
        <v>72936</v>
      </c>
      <c r="C494" s="56" t="s">
        <v>10</v>
      </c>
      <c r="D494" s="71" t="s">
        <v>662</v>
      </c>
      <c r="E494" s="55" t="s">
        <v>29</v>
      </c>
      <c r="F494" s="55" t="s">
        <v>303</v>
      </c>
      <c r="G494" s="58">
        <v>8.66</v>
      </c>
      <c r="H494" s="58">
        <f>G494*$F$6+G494</f>
        <v>8.66</v>
      </c>
      <c r="I494" s="59"/>
      <c r="J494" s="60">
        <f>F494*H494</f>
        <v>34.64</v>
      </c>
      <c r="K494" s="43"/>
      <c r="L494" s="44"/>
      <c r="M494" s="44"/>
      <c r="N494" s="44"/>
      <c r="O494" s="44"/>
      <c r="P494" s="45"/>
      <c r="Q494" s="237"/>
      <c r="R494" s="311"/>
      <c r="S494" s="238"/>
      <c r="T494" s="238"/>
      <c r="U494" s="238"/>
      <c r="V494" s="238"/>
      <c r="W494" s="238"/>
      <c r="X494" s="238"/>
      <c r="Y494" s="238"/>
      <c r="Z494" s="241">
        <f t="shared" si="49"/>
        <v>0</v>
      </c>
    </row>
    <row r="495" spans="1:26" ht="15.75" hidden="1" customHeight="1">
      <c r="A495" s="54" t="s">
        <v>1216</v>
      </c>
      <c r="B495" s="70"/>
      <c r="C495" s="56" t="s">
        <v>143</v>
      </c>
      <c r="D495" s="71" t="s">
        <v>663</v>
      </c>
      <c r="E495" s="55" t="s">
        <v>29</v>
      </c>
      <c r="F495" s="55" t="s">
        <v>471</v>
      </c>
      <c r="G495" s="58">
        <v>28</v>
      </c>
      <c r="H495" s="58">
        <f>G495*$F$6+G495</f>
        <v>28</v>
      </c>
      <c r="I495" s="59"/>
      <c r="J495" s="60">
        <f>F495*H495</f>
        <v>308</v>
      </c>
      <c r="K495" s="43"/>
      <c r="L495" s="44"/>
      <c r="M495" s="44"/>
      <c r="N495" s="44"/>
      <c r="O495" s="44"/>
      <c r="P495" s="45"/>
      <c r="Q495" s="237"/>
      <c r="R495" s="311"/>
      <c r="S495" s="238"/>
      <c r="T495" s="238"/>
      <c r="U495" s="238"/>
      <c r="V495" s="238"/>
      <c r="W495" s="238"/>
      <c r="X495" s="238"/>
      <c r="Y495" s="238"/>
      <c r="Z495" s="241">
        <f t="shared" si="49"/>
        <v>0</v>
      </c>
    </row>
    <row r="496" spans="1:26" ht="15.75" hidden="1" customHeight="1">
      <c r="A496" s="54" t="s">
        <v>1217</v>
      </c>
      <c r="B496" s="70"/>
      <c r="C496" s="56" t="s">
        <v>143</v>
      </c>
      <c r="D496" s="71" t="s">
        <v>664</v>
      </c>
      <c r="E496" s="55" t="s">
        <v>29</v>
      </c>
      <c r="F496" s="55" t="s">
        <v>665</v>
      </c>
      <c r="G496" s="58">
        <v>25</v>
      </c>
      <c r="H496" s="58">
        <f>G496*$F$6+G496</f>
        <v>25</v>
      </c>
      <c r="I496" s="59"/>
      <c r="J496" s="60">
        <f>F496*H496</f>
        <v>1977.4999999999998</v>
      </c>
      <c r="K496" s="43"/>
      <c r="L496" s="44"/>
      <c r="M496" s="44"/>
      <c r="N496" s="44"/>
      <c r="O496" s="44"/>
      <c r="P496" s="45"/>
      <c r="Q496" s="237"/>
      <c r="R496" s="311"/>
      <c r="S496" s="238"/>
      <c r="T496" s="238"/>
      <c r="U496" s="238"/>
      <c r="V496" s="238"/>
      <c r="W496" s="238"/>
      <c r="X496" s="238"/>
      <c r="Y496" s="238"/>
      <c r="Z496" s="241">
        <f t="shared" si="49"/>
        <v>0</v>
      </c>
    </row>
    <row r="497" spans="1:26" ht="15.75" hidden="1" customHeight="1">
      <c r="A497" s="328" t="s">
        <v>34</v>
      </c>
      <c r="B497" s="329"/>
      <c r="C497" s="329"/>
      <c r="D497" s="329"/>
      <c r="E497" s="329"/>
      <c r="F497" s="329"/>
      <c r="G497" s="329"/>
      <c r="H497" s="61">
        <f>J497/$J$6</f>
        <v>1.8783429752303155E-2</v>
      </c>
      <c r="I497" s="62"/>
      <c r="J497" s="63">
        <f>SUM(J469:J496)</f>
        <v>21709.651999999998</v>
      </c>
      <c r="K497" s="43"/>
      <c r="L497" s="44"/>
      <c r="M497" s="44"/>
      <c r="N497" s="44"/>
      <c r="O497" s="44"/>
      <c r="P497" s="45"/>
      <c r="Q497" s="237"/>
      <c r="R497" s="311"/>
      <c r="S497" s="238"/>
      <c r="T497" s="238"/>
      <c r="U497" s="238"/>
      <c r="V497" s="238"/>
      <c r="W497" s="238"/>
      <c r="X497" s="238"/>
      <c r="Y497" s="238"/>
      <c r="Z497" s="241">
        <f t="shared" si="49"/>
        <v>0</v>
      </c>
    </row>
    <row r="498" spans="1:26" ht="21.75" customHeight="1" thickBot="1">
      <c r="A498" s="64">
        <v>21</v>
      </c>
      <c r="B498" s="330"/>
      <c r="C498" s="331"/>
      <c r="D498" s="65" t="s">
        <v>666</v>
      </c>
      <c r="E498" s="330"/>
      <c r="F498" s="332"/>
      <c r="G498" s="332"/>
      <c r="H498" s="331"/>
      <c r="I498" s="250">
        <f>J498/J6</f>
        <v>2.0700173214377319E-3</v>
      </c>
      <c r="J498" s="63">
        <f>'Orçamento - Proinfância - FNDE'!I494</f>
        <v>2392.5</v>
      </c>
      <c r="K498" s="43"/>
      <c r="L498" s="44"/>
      <c r="M498" s="44"/>
      <c r="N498" s="44"/>
      <c r="O498" s="44"/>
      <c r="P498" s="45"/>
      <c r="Q498" s="237"/>
      <c r="R498" s="311"/>
      <c r="S498" s="238"/>
      <c r="T498" s="238"/>
      <c r="U498" s="238"/>
      <c r="V498" s="238"/>
      <c r="W498" s="238"/>
      <c r="X498" s="238">
        <v>0.5</v>
      </c>
      <c r="Y498" s="238">
        <v>0.5</v>
      </c>
      <c r="Z498" s="241">
        <f t="shared" si="49"/>
        <v>1</v>
      </c>
    </row>
    <row r="499" spans="1:26" ht="15.75" hidden="1" customHeight="1">
      <c r="A499" s="54" t="s">
        <v>1218</v>
      </c>
      <c r="B499" s="55"/>
      <c r="C499" s="56" t="s">
        <v>143</v>
      </c>
      <c r="D499" s="71" t="s">
        <v>667</v>
      </c>
      <c r="E499" s="55" t="s">
        <v>0</v>
      </c>
      <c r="F499" s="55" t="s">
        <v>1</v>
      </c>
      <c r="G499" s="58">
        <v>1200</v>
      </c>
      <c r="H499" s="58">
        <f>G499*$F$6+G499</f>
        <v>1200</v>
      </c>
      <c r="I499" s="59"/>
      <c r="J499" s="60">
        <f>F499*H499</f>
        <v>1200</v>
      </c>
      <c r="K499" s="43"/>
      <c r="L499" s="44"/>
      <c r="M499" s="44"/>
      <c r="N499" s="44"/>
      <c r="O499" s="44"/>
      <c r="P499" s="45"/>
      <c r="Q499" s="237"/>
      <c r="R499" s="311"/>
      <c r="S499" s="238"/>
      <c r="T499" s="238"/>
      <c r="U499" s="238"/>
      <c r="V499" s="238"/>
      <c r="W499" s="238"/>
      <c r="X499" s="238"/>
      <c r="Y499" s="238"/>
      <c r="Z499" s="241">
        <f t="shared" si="49"/>
        <v>0</v>
      </c>
    </row>
    <row r="500" spans="1:26" ht="15.75" hidden="1" customHeight="1">
      <c r="A500" s="54" t="s">
        <v>1219</v>
      </c>
      <c r="B500" s="55"/>
      <c r="C500" s="56" t="s">
        <v>143</v>
      </c>
      <c r="D500" s="71" t="s">
        <v>668</v>
      </c>
      <c r="E500" s="55" t="s">
        <v>29</v>
      </c>
      <c r="F500" s="55" t="s">
        <v>142</v>
      </c>
      <c r="G500" s="58">
        <v>99</v>
      </c>
      <c r="H500" s="58">
        <f>G500*$F$6+G500</f>
        <v>99</v>
      </c>
      <c r="I500" s="59"/>
      <c r="J500" s="60">
        <f>F500*H500</f>
        <v>495</v>
      </c>
      <c r="K500" s="43"/>
      <c r="L500" s="44"/>
      <c r="M500" s="44"/>
      <c r="N500" s="44"/>
      <c r="O500" s="44"/>
      <c r="P500" s="45"/>
      <c r="Q500" s="237"/>
      <c r="R500" s="311"/>
      <c r="S500" s="238"/>
      <c r="T500" s="238"/>
      <c r="U500" s="238"/>
      <c r="V500" s="238"/>
      <c r="W500" s="238"/>
      <c r="X500" s="238"/>
      <c r="Y500" s="238"/>
      <c r="Z500" s="241">
        <f t="shared" si="49"/>
        <v>0</v>
      </c>
    </row>
    <row r="501" spans="1:26" ht="15.75" hidden="1" customHeight="1">
      <c r="A501" s="54" t="s">
        <v>1220</v>
      </c>
      <c r="B501" s="55"/>
      <c r="C501" s="56" t="s">
        <v>143</v>
      </c>
      <c r="D501" s="71" t="s">
        <v>669</v>
      </c>
      <c r="E501" s="55" t="s">
        <v>0</v>
      </c>
      <c r="F501" s="55" t="s">
        <v>1</v>
      </c>
      <c r="G501" s="58">
        <v>45</v>
      </c>
      <c r="H501" s="58">
        <f>G501*$F$6+G501</f>
        <v>45</v>
      </c>
      <c r="I501" s="59"/>
      <c r="J501" s="60">
        <f>F501*H501</f>
        <v>45</v>
      </c>
      <c r="K501" s="43"/>
      <c r="L501" s="44"/>
      <c r="M501" s="44"/>
      <c r="N501" s="44"/>
      <c r="O501" s="44"/>
      <c r="P501" s="45"/>
      <c r="Q501" s="237"/>
      <c r="R501" s="311"/>
      <c r="S501" s="238"/>
      <c r="T501" s="238"/>
      <c r="U501" s="238"/>
      <c r="V501" s="238"/>
      <c r="W501" s="238"/>
      <c r="X501" s="238"/>
      <c r="Y501" s="238"/>
      <c r="Z501" s="241">
        <f t="shared" si="49"/>
        <v>0</v>
      </c>
    </row>
    <row r="502" spans="1:26" ht="15.75" hidden="1" customHeight="1">
      <c r="A502" s="328" t="s">
        <v>34</v>
      </c>
      <c r="B502" s="329"/>
      <c r="C502" s="329"/>
      <c r="D502" s="329"/>
      <c r="E502" s="329"/>
      <c r="F502" s="329"/>
      <c r="G502" s="329"/>
      <c r="H502" s="61">
        <f>J502/$J$6</f>
        <v>1.5054671428638051E-3</v>
      </c>
      <c r="I502" s="62"/>
      <c r="J502" s="63">
        <f>SUM(J499:J501)</f>
        <v>1740</v>
      </c>
      <c r="K502" s="43"/>
      <c r="L502" s="44"/>
      <c r="M502" s="44"/>
      <c r="N502" s="44"/>
      <c r="O502" s="44"/>
      <c r="P502" s="45"/>
      <c r="Q502" s="237"/>
      <c r="R502" s="311"/>
      <c r="S502" s="238"/>
      <c r="T502" s="238"/>
      <c r="U502" s="238"/>
      <c r="V502" s="238"/>
      <c r="W502" s="238"/>
      <c r="X502" s="238"/>
      <c r="Y502" s="238"/>
      <c r="Z502" s="241">
        <f t="shared" si="49"/>
        <v>0</v>
      </c>
    </row>
    <row r="503" spans="1:26" ht="21.75" customHeight="1" thickBot="1">
      <c r="A503" s="64">
        <v>22</v>
      </c>
      <c r="B503" s="330"/>
      <c r="C503" s="331"/>
      <c r="D503" s="65" t="s">
        <v>670</v>
      </c>
      <c r="E503" s="330"/>
      <c r="F503" s="332"/>
      <c r="G503" s="332"/>
      <c r="H503" s="331"/>
      <c r="I503" s="252">
        <f>J503/J6</f>
        <v>2.3539867642443563E-2</v>
      </c>
      <c r="J503" s="63">
        <f>'Orçamento - Proinfância - FNDE'!I499</f>
        <v>27207.083125000001</v>
      </c>
      <c r="K503" s="43"/>
      <c r="L503" s="44"/>
      <c r="M503" s="44"/>
      <c r="N503" s="44"/>
      <c r="O503" s="44"/>
      <c r="P503" s="45"/>
      <c r="Q503" s="237"/>
      <c r="R503" s="311"/>
      <c r="S503" s="238"/>
      <c r="T503" s="238"/>
      <c r="U503" s="238"/>
      <c r="V503" s="238"/>
      <c r="W503" s="238">
        <v>0.3</v>
      </c>
      <c r="X503" s="238">
        <v>0.3</v>
      </c>
      <c r="Y503" s="238">
        <v>0.4</v>
      </c>
      <c r="Z503" s="241">
        <f t="shared" si="49"/>
        <v>1</v>
      </c>
    </row>
    <row r="504" spans="1:26" ht="15.75" hidden="1" customHeight="1">
      <c r="A504" s="54" t="s">
        <v>1221</v>
      </c>
      <c r="B504" s="55">
        <v>68070</v>
      </c>
      <c r="C504" s="56" t="s">
        <v>10</v>
      </c>
      <c r="D504" s="71" t="s">
        <v>671</v>
      </c>
      <c r="E504" s="55" t="s">
        <v>29</v>
      </c>
      <c r="F504" s="55" t="s">
        <v>140</v>
      </c>
      <c r="G504" s="58">
        <v>48.01</v>
      </c>
      <c r="H504" s="58">
        <f t="shared" ref="H504:H515" si="52">G504*$F$6+G504</f>
        <v>48.01</v>
      </c>
      <c r="I504" s="59"/>
      <c r="J504" s="60">
        <f t="shared" ref="J504:J515" si="53">F504*H504</f>
        <v>144.03</v>
      </c>
      <c r="K504" s="43"/>
      <c r="L504" s="44"/>
      <c r="M504" s="44"/>
      <c r="N504" s="44"/>
      <c r="O504" s="44"/>
      <c r="P504" s="45"/>
      <c r="Q504" s="237"/>
      <c r="R504" s="311"/>
      <c r="S504" s="238"/>
      <c r="T504" s="238"/>
      <c r="U504" s="238"/>
      <c r="V504" s="238"/>
      <c r="W504" s="238"/>
      <c r="X504" s="238"/>
      <c r="Y504" s="238"/>
      <c r="Z504" s="241">
        <f t="shared" si="49"/>
        <v>0</v>
      </c>
    </row>
    <row r="505" spans="1:26" ht="15.75" hidden="1" customHeight="1">
      <c r="A505" s="54" t="s">
        <v>1222</v>
      </c>
      <c r="B505" s="55" t="s">
        <v>672</v>
      </c>
      <c r="C505" s="56" t="s">
        <v>15</v>
      </c>
      <c r="D505" s="71" t="s">
        <v>673</v>
      </c>
      <c r="E505" s="55" t="s">
        <v>29</v>
      </c>
      <c r="F505" s="55" t="s">
        <v>674</v>
      </c>
      <c r="G505" s="58">
        <v>5.67</v>
      </c>
      <c r="H505" s="58">
        <f t="shared" si="52"/>
        <v>5.67</v>
      </c>
      <c r="I505" s="59"/>
      <c r="J505" s="60">
        <f t="shared" si="53"/>
        <v>257.98500000000001</v>
      </c>
      <c r="K505" s="43"/>
      <c r="L505" s="44"/>
      <c r="M505" s="44"/>
      <c r="N505" s="44"/>
      <c r="O505" s="44"/>
      <c r="P505" s="45"/>
      <c r="Q505" s="237"/>
      <c r="R505" s="311"/>
      <c r="S505" s="238"/>
      <c r="T505" s="238"/>
      <c r="U505" s="238"/>
      <c r="V505" s="238"/>
      <c r="W505" s="238"/>
      <c r="X505" s="238"/>
      <c r="Y505" s="238"/>
      <c r="Z505" s="241">
        <f t="shared" si="49"/>
        <v>0</v>
      </c>
    </row>
    <row r="506" spans="1:26" ht="15.75" hidden="1" customHeight="1">
      <c r="A506" s="54" t="s">
        <v>1223</v>
      </c>
      <c r="B506" s="55" t="s">
        <v>675</v>
      </c>
      <c r="C506" s="56" t="s">
        <v>15</v>
      </c>
      <c r="D506" s="71" t="s">
        <v>676</v>
      </c>
      <c r="E506" s="55" t="s">
        <v>0</v>
      </c>
      <c r="F506" s="55" t="s">
        <v>295</v>
      </c>
      <c r="G506" s="58">
        <v>7.36</v>
      </c>
      <c r="H506" s="58">
        <f t="shared" si="52"/>
        <v>7.36</v>
      </c>
      <c r="I506" s="59"/>
      <c r="J506" s="60">
        <f t="shared" si="53"/>
        <v>103.04</v>
      </c>
      <c r="K506" s="43"/>
      <c r="L506" s="44"/>
      <c r="M506" s="44"/>
      <c r="N506" s="44"/>
      <c r="O506" s="44"/>
      <c r="P506" s="45"/>
      <c r="Q506" s="237"/>
      <c r="R506" s="311"/>
      <c r="S506" s="238"/>
      <c r="T506" s="238"/>
      <c r="U506" s="238"/>
      <c r="V506" s="238"/>
      <c r="W506" s="238"/>
      <c r="X506" s="238"/>
      <c r="Y506" s="238"/>
      <c r="Z506" s="241">
        <f t="shared" si="49"/>
        <v>0</v>
      </c>
    </row>
    <row r="507" spans="1:26" ht="15.75" hidden="1" customHeight="1">
      <c r="A507" s="54" t="s">
        <v>1224</v>
      </c>
      <c r="B507" s="55"/>
      <c r="C507" s="56" t="s">
        <v>143</v>
      </c>
      <c r="D507" s="71" t="s">
        <v>677</v>
      </c>
      <c r="E507" s="55" t="s">
        <v>678</v>
      </c>
      <c r="F507" s="55" t="s">
        <v>405</v>
      </c>
      <c r="G507" s="58">
        <v>4.2</v>
      </c>
      <c r="H507" s="58">
        <f t="shared" si="52"/>
        <v>4.2</v>
      </c>
      <c r="I507" s="59"/>
      <c r="J507" s="60">
        <f t="shared" si="53"/>
        <v>117.60000000000001</v>
      </c>
      <c r="K507" s="43"/>
      <c r="L507" s="44"/>
      <c r="M507" s="44"/>
      <c r="N507" s="44"/>
      <c r="O507" s="44"/>
      <c r="P507" s="45"/>
      <c r="Q507" s="237"/>
      <c r="R507" s="311"/>
      <c r="S507" s="238"/>
      <c r="T507" s="238"/>
      <c r="U507" s="238"/>
      <c r="V507" s="238"/>
      <c r="W507" s="238"/>
      <c r="X507" s="238"/>
      <c r="Y507" s="238"/>
      <c r="Z507" s="241">
        <f t="shared" si="49"/>
        <v>0</v>
      </c>
    </row>
    <row r="508" spans="1:26" ht="15.75" hidden="1" customHeight="1">
      <c r="A508" s="54" t="s">
        <v>1225</v>
      </c>
      <c r="B508" s="55"/>
      <c r="C508" s="56" t="s">
        <v>143</v>
      </c>
      <c r="D508" s="71" t="s">
        <v>679</v>
      </c>
      <c r="E508" s="55" t="s">
        <v>0</v>
      </c>
      <c r="F508" s="55" t="s">
        <v>405</v>
      </c>
      <c r="G508" s="58">
        <v>7.4</v>
      </c>
      <c r="H508" s="58">
        <f t="shared" si="52"/>
        <v>7.4</v>
      </c>
      <c r="I508" s="59"/>
      <c r="J508" s="60">
        <f t="shared" si="53"/>
        <v>207.20000000000002</v>
      </c>
      <c r="K508" s="43"/>
      <c r="L508" s="44"/>
      <c r="M508" s="44"/>
      <c r="N508" s="44"/>
      <c r="O508" s="44"/>
      <c r="P508" s="45"/>
      <c r="Q508" s="237"/>
      <c r="R508" s="311"/>
      <c r="S508" s="238"/>
      <c r="T508" s="238"/>
      <c r="U508" s="238"/>
      <c r="V508" s="238"/>
      <c r="W508" s="238"/>
      <c r="X508" s="238"/>
      <c r="Y508" s="238"/>
      <c r="Z508" s="241">
        <f t="shared" si="49"/>
        <v>0</v>
      </c>
    </row>
    <row r="509" spans="1:26" ht="15.75" hidden="1" customHeight="1">
      <c r="A509" s="54" t="s">
        <v>1226</v>
      </c>
      <c r="B509" s="55"/>
      <c r="C509" s="56" t="s">
        <v>143</v>
      </c>
      <c r="D509" s="71" t="s">
        <v>813</v>
      </c>
      <c r="E509" s="55" t="s">
        <v>0</v>
      </c>
      <c r="F509" s="55" t="s">
        <v>1</v>
      </c>
      <c r="G509" s="58">
        <v>149.5</v>
      </c>
      <c r="H509" s="58">
        <f t="shared" si="52"/>
        <v>149.5</v>
      </c>
      <c r="I509" s="59"/>
      <c r="J509" s="60">
        <f t="shared" si="53"/>
        <v>149.5</v>
      </c>
      <c r="K509" s="43"/>
      <c r="L509" s="44"/>
      <c r="M509" s="44"/>
      <c r="N509" s="44"/>
      <c r="O509" s="44"/>
      <c r="P509" s="45"/>
      <c r="Q509" s="237"/>
      <c r="R509" s="311"/>
      <c r="S509" s="238"/>
      <c r="T509" s="238"/>
      <c r="U509" s="238"/>
      <c r="V509" s="238"/>
      <c r="W509" s="238"/>
      <c r="X509" s="238"/>
      <c r="Y509" s="238"/>
      <c r="Z509" s="241">
        <f t="shared" si="49"/>
        <v>0</v>
      </c>
    </row>
    <row r="510" spans="1:26" ht="15.75" hidden="1" customHeight="1">
      <c r="A510" s="54" t="s">
        <v>1227</v>
      </c>
      <c r="B510" s="55" t="s">
        <v>680</v>
      </c>
      <c r="C510" s="56" t="s">
        <v>10</v>
      </c>
      <c r="D510" s="71" t="s">
        <v>681</v>
      </c>
      <c r="E510" s="55" t="s">
        <v>37</v>
      </c>
      <c r="F510" s="55" t="s">
        <v>150</v>
      </c>
      <c r="G510" s="58">
        <v>3.82</v>
      </c>
      <c r="H510" s="58">
        <f t="shared" si="52"/>
        <v>3.82</v>
      </c>
      <c r="I510" s="59"/>
      <c r="J510" s="60">
        <f t="shared" si="53"/>
        <v>114.6</v>
      </c>
      <c r="K510" s="43"/>
      <c r="L510" s="44"/>
      <c r="M510" s="44"/>
      <c r="N510" s="44"/>
      <c r="O510" s="44"/>
      <c r="P510" s="45"/>
      <c r="Q510" s="237"/>
      <c r="R510" s="311"/>
      <c r="S510" s="238"/>
      <c r="T510" s="238"/>
      <c r="U510" s="238"/>
      <c r="V510" s="238"/>
      <c r="W510" s="238"/>
      <c r="X510" s="238"/>
      <c r="Y510" s="238"/>
      <c r="Z510" s="241">
        <f t="shared" si="49"/>
        <v>0</v>
      </c>
    </row>
    <row r="511" spans="1:26" ht="15.75" hidden="1" customHeight="1">
      <c r="A511" s="54" t="s">
        <v>1228</v>
      </c>
      <c r="B511" s="55">
        <v>68069</v>
      </c>
      <c r="C511" s="56" t="s">
        <v>10</v>
      </c>
      <c r="D511" s="71" t="s">
        <v>682</v>
      </c>
      <c r="E511" s="55" t="s">
        <v>0</v>
      </c>
      <c r="F511" s="55" t="s">
        <v>295</v>
      </c>
      <c r="G511" s="58">
        <v>45.44</v>
      </c>
      <c r="H511" s="58">
        <f t="shared" si="52"/>
        <v>45.44</v>
      </c>
      <c r="I511" s="59"/>
      <c r="J511" s="60">
        <f t="shared" si="53"/>
        <v>636.16</v>
      </c>
      <c r="K511" s="43"/>
      <c r="L511" s="44"/>
      <c r="M511" s="44"/>
      <c r="N511" s="44"/>
      <c r="O511" s="44"/>
      <c r="P511" s="45"/>
      <c r="Q511" s="237"/>
      <c r="R511" s="311"/>
      <c r="S511" s="238"/>
      <c r="T511" s="238"/>
      <c r="U511" s="238"/>
      <c r="V511" s="238"/>
      <c r="W511" s="238"/>
      <c r="X511" s="238"/>
      <c r="Y511" s="238"/>
      <c r="Z511" s="241">
        <f t="shared" si="49"/>
        <v>0</v>
      </c>
    </row>
    <row r="512" spans="1:26" ht="15.75" hidden="1" customHeight="1">
      <c r="A512" s="54" t="s">
        <v>1229</v>
      </c>
      <c r="B512" s="55">
        <v>72929</v>
      </c>
      <c r="C512" s="56" t="s">
        <v>10</v>
      </c>
      <c r="D512" s="71" t="s">
        <v>683</v>
      </c>
      <c r="E512" s="55" t="s">
        <v>29</v>
      </c>
      <c r="F512" s="55" t="s">
        <v>684</v>
      </c>
      <c r="G512" s="58">
        <v>39.36</v>
      </c>
      <c r="H512" s="58">
        <f t="shared" si="52"/>
        <v>39.36</v>
      </c>
      <c r="I512" s="59"/>
      <c r="J512" s="60">
        <f t="shared" si="53"/>
        <v>9840</v>
      </c>
      <c r="K512" s="43"/>
      <c r="L512" s="44"/>
      <c r="M512" s="44"/>
      <c r="N512" s="44"/>
      <c r="O512" s="44"/>
      <c r="P512" s="45"/>
      <c r="Q512" s="237"/>
      <c r="R512" s="311"/>
      <c r="S512" s="238"/>
      <c r="T512" s="238"/>
      <c r="U512" s="238"/>
      <c r="V512" s="238"/>
      <c r="W512" s="238"/>
      <c r="X512" s="238"/>
      <c r="Y512" s="238"/>
      <c r="Z512" s="241">
        <f t="shared" si="49"/>
        <v>0</v>
      </c>
    </row>
    <row r="513" spans="1:26" ht="15.75" hidden="1" customHeight="1">
      <c r="A513" s="54" t="s">
        <v>1230</v>
      </c>
      <c r="B513" s="55">
        <v>72930</v>
      </c>
      <c r="C513" s="56" t="s">
        <v>10</v>
      </c>
      <c r="D513" s="71" t="s">
        <v>685</v>
      </c>
      <c r="E513" s="55" t="s">
        <v>29</v>
      </c>
      <c r="F513" s="55" t="s">
        <v>686</v>
      </c>
      <c r="G513" s="58">
        <v>48.45</v>
      </c>
      <c r="H513" s="58">
        <f t="shared" si="52"/>
        <v>48.45</v>
      </c>
      <c r="I513" s="59"/>
      <c r="J513" s="60">
        <f t="shared" si="53"/>
        <v>9690</v>
      </c>
      <c r="K513" s="43"/>
      <c r="L513" s="44"/>
      <c r="M513" s="44"/>
      <c r="N513" s="44"/>
      <c r="O513" s="44"/>
      <c r="P513" s="45"/>
      <c r="Q513" s="237"/>
      <c r="R513" s="311"/>
      <c r="S513" s="238"/>
      <c r="T513" s="238"/>
      <c r="U513" s="238"/>
      <c r="V513" s="238"/>
      <c r="W513" s="238"/>
      <c r="X513" s="238"/>
      <c r="Y513" s="238"/>
      <c r="Z513" s="241">
        <f t="shared" si="49"/>
        <v>0</v>
      </c>
    </row>
    <row r="514" spans="1:26" ht="15.75" hidden="1" customHeight="1">
      <c r="A514" s="54" t="s">
        <v>1231</v>
      </c>
      <c r="B514" s="55">
        <v>83370</v>
      </c>
      <c r="C514" s="56" t="s">
        <v>10</v>
      </c>
      <c r="D514" s="71" t="s">
        <v>814</v>
      </c>
      <c r="E514" s="55" t="s">
        <v>0</v>
      </c>
      <c r="F514" s="55" t="s">
        <v>142</v>
      </c>
      <c r="G514" s="58">
        <v>169.1</v>
      </c>
      <c r="H514" s="58">
        <f t="shared" si="52"/>
        <v>169.1</v>
      </c>
      <c r="I514" s="59"/>
      <c r="J514" s="60">
        <f t="shared" si="53"/>
        <v>845.5</v>
      </c>
      <c r="K514" s="43"/>
      <c r="L514" s="44"/>
      <c r="M514" s="44"/>
      <c r="N514" s="44"/>
      <c r="O514" s="44"/>
      <c r="P514" s="45"/>
      <c r="Q514" s="237"/>
      <c r="R514" s="311"/>
      <c r="S514" s="238"/>
      <c r="T514" s="238"/>
      <c r="U514" s="238"/>
      <c r="V514" s="238"/>
      <c r="W514" s="238"/>
      <c r="X514" s="238"/>
      <c r="Y514" s="238"/>
      <c r="Z514" s="241">
        <f t="shared" si="49"/>
        <v>0</v>
      </c>
    </row>
    <row r="515" spans="1:26" ht="15.75" hidden="1" customHeight="1">
      <c r="A515" s="54" t="s">
        <v>1232</v>
      </c>
      <c r="B515" s="55">
        <v>72263</v>
      </c>
      <c r="C515" s="56" t="s">
        <v>10</v>
      </c>
      <c r="D515" s="71" t="s">
        <v>687</v>
      </c>
      <c r="E515" s="55" t="s">
        <v>0</v>
      </c>
      <c r="F515" s="55" t="s">
        <v>295</v>
      </c>
      <c r="G515" s="58">
        <v>16.989999999999998</v>
      </c>
      <c r="H515" s="58">
        <f t="shared" si="52"/>
        <v>16.989999999999998</v>
      </c>
      <c r="I515" s="59"/>
      <c r="J515" s="60">
        <f t="shared" si="53"/>
        <v>237.85999999999999</v>
      </c>
      <c r="K515" s="43"/>
      <c r="L515" s="44"/>
      <c r="M515" s="44"/>
      <c r="N515" s="44"/>
      <c r="O515" s="44"/>
      <c r="P515" s="45"/>
      <c r="Q515" s="237"/>
      <c r="R515" s="311"/>
      <c r="S515" s="238"/>
      <c r="T515" s="238"/>
      <c r="U515" s="238"/>
      <c r="V515" s="238"/>
      <c r="W515" s="238"/>
      <c r="X515" s="238"/>
      <c r="Y515" s="238"/>
      <c r="Z515" s="241">
        <f t="shared" si="49"/>
        <v>0</v>
      </c>
    </row>
    <row r="516" spans="1:26" ht="15.75" hidden="1" customHeight="1">
      <c r="A516" s="328" t="s">
        <v>34</v>
      </c>
      <c r="B516" s="329"/>
      <c r="C516" s="329"/>
      <c r="D516" s="329"/>
      <c r="E516" s="329"/>
      <c r="F516" s="329"/>
      <c r="G516" s="329"/>
      <c r="H516" s="61">
        <f>J516/$J$6</f>
        <v>1.9331820384999341E-2</v>
      </c>
      <c r="I516" s="62"/>
      <c r="J516" s="63">
        <f>SUM(J504:J515)</f>
        <v>22343.474999999999</v>
      </c>
      <c r="K516" s="43"/>
      <c r="L516" s="44"/>
      <c r="M516" s="44"/>
      <c r="N516" s="44"/>
      <c r="O516" s="44"/>
      <c r="P516" s="45"/>
      <c r="Q516" s="237"/>
      <c r="R516" s="311"/>
      <c r="S516" s="238"/>
      <c r="T516" s="238"/>
      <c r="U516" s="238"/>
      <c r="V516" s="238"/>
      <c r="W516" s="238"/>
      <c r="X516" s="238"/>
      <c r="Y516" s="238"/>
      <c r="Z516" s="241">
        <f t="shared" si="49"/>
        <v>0</v>
      </c>
    </row>
    <row r="517" spans="1:26" ht="21.75" customHeight="1" thickBot="1">
      <c r="A517" s="64">
        <v>23</v>
      </c>
      <c r="B517" s="330"/>
      <c r="C517" s="331"/>
      <c r="D517" s="65" t="s">
        <v>688</v>
      </c>
      <c r="E517" s="330"/>
      <c r="F517" s="332"/>
      <c r="G517" s="332"/>
      <c r="H517" s="331"/>
      <c r="I517" s="250">
        <f>J517/J6</f>
        <v>6.9610500738877215E-2</v>
      </c>
      <c r="J517" s="63">
        <f>'Orçamento - Proinfância - FNDE'!I513</f>
        <v>80454.941749999998</v>
      </c>
      <c r="K517" s="43"/>
      <c r="L517" s="44"/>
      <c r="M517" s="44"/>
      <c r="N517" s="44"/>
      <c r="O517" s="44"/>
      <c r="P517" s="45"/>
      <c r="Q517" s="237"/>
      <c r="R517" s="311"/>
      <c r="S517" s="238"/>
      <c r="T517" s="238">
        <v>0.3</v>
      </c>
      <c r="U517" s="238">
        <v>0.1</v>
      </c>
      <c r="V517" s="238">
        <v>0.1</v>
      </c>
      <c r="W517" s="238">
        <v>0.1</v>
      </c>
      <c r="X517" s="238">
        <v>0.2</v>
      </c>
      <c r="Y517" s="238">
        <v>0.2</v>
      </c>
      <c r="Z517" s="241">
        <f t="shared" si="49"/>
        <v>1</v>
      </c>
    </row>
    <row r="518" spans="1:26" ht="42.75" hidden="1" customHeight="1">
      <c r="A518" s="54" t="s">
        <v>1233</v>
      </c>
      <c r="B518" s="55" t="s">
        <v>689</v>
      </c>
      <c r="C518" s="56" t="s">
        <v>15</v>
      </c>
      <c r="D518" s="57" t="s">
        <v>815</v>
      </c>
      <c r="E518" s="55" t="s">
        <v>0</v>
      </c>
      <c r="F518" s="55" t="s">
        <v>1</v>
      </c>
      <c r="G518" s="58">
        <v>2324.42</v>
      </c>
      <c r="H518" s="58">
        <f t="shared" ref="H518:H524" si="54">G518*$F$6+G518</f>
        <v>2324.42</v>
      </c>
      <c r="I518" s="59"/>
      <c r="J518" s="60">
        <f t="shared" ref="J518:J524" si="55">F518*H518</f>
        <v>2324.42</v>
      </c>
      <c r="K518" s="43"/>
      <c r="L518" s="44"/>
      <c r="M518" s="44"/>
      <c r="N518" s="44"/>
      <c r="O518" s="44"/>
      <c r="P518" s="45"/>
      <c r="Q518" s="237"/>
      <c r="R518" s="311"/>
      <c r="S518" s="238"/>
      <c r="T518" s="238"/>
      <c r="U518" s="238"/>
      <c r="V518" s="238"/>
      <c r="W518" s="238"/>
      <c r="X518" s="238"/>
      <c r="Y518" s="238"/>
      <c r="Z518" s="241">
        <f t="shared" si="49"/>
        <v>0</v>
      </c>
    </row>
    <row r="519" spans="1:26" ht="15.75" hidden="1" customHeight="1">
      <c r="A519" s="54" t="s">
        <v>1234</v>
      </c>
      <c r="B519" s="55" t="s">
        <v>690</v>
      </c>
      <c r="C519" s="56" t="s">
        <v>15</v>
      </c>
      <c r="D519" s="71" t="s">
        <v>691</v>
      </c>
      <c r="E519" s="55" t="s">
        <v>12</v>
      </c>
      <c r="F519" s="55" t="s">
        <v>692</v>
      </c>
      <c r="G519" s="58">
        <v>171.99</v>
      </c>
      <c r="H519" s="58">
        <f t="shared" si="54"/>
        <v>171.99</v>
      </c>
      <c r="I519" s="59"/>
      <c r="J519" s="60">
        <f t="shared" si="55"/>
        <v>5123.5821000000005</v>
      </c>
      <c r="K519" s="43"/>
      <c r="L519" s="44"/>
      <c r="M519" s="44"/>
      <c r="N519" s="44"/>
      <c r="O519" s="44"/>
      <c r="P519" s="45"/>
      <c r="Q519" s="237"/>
      <c r="R519" s="311"/>
      <c r="S519" s="238"/>
      <c r="T519" s="238"/>
      <c r="U519" s="238"/>
      <c r="V519" s="238"/>
      <c r="W519" s="238"/>
      <c r="X519" s="238"/>
      <c r="Y519" s="238"/>
      <c r="Z519" s="241">
        <f t="shared" si="49"/>
        <v>0</v>
      </c>
    </row>
    <row r="520" spans="1:26" ht="15.75" hidden="1" customHeight="1">
      <c r="A520" s="54" t="s">
        <v>1235</v>
      </c>
      <c r="B520" s="55" t="s">
        <v>690</v>
      </c>
      <c r="C520" s="56" t="s">
        <v>15</v>
      </c>
      <c r="D520" s="71" t="s">
        <v>693</v>
      </c>
      <c r="E520" s="55" t="s">
        <v>12</v>
      </c>
      <c r="F520" s="55" t="s">
        <v>694</v>
      </c>
      <c r="G520" s="58">
        <v>171.99</v>
      </c>
      <c r="H520" s="58">
        <f t="shared" si="54"/>
        <v>171.99</v>
      </c>
      <c r="I520" s="59"/>
      <c r="J520" s="60">
        <f t="shared" si="55"/>
        <v>5223.3363000000008</v>
      </c>
      <c r="K520" s="43"/>
      <c r="L520" s="44"/>
      <c r="M520" s="44"/>
      <c r="N520" s="44"/>
      <c r="O520" s="44"/>
      <c r="P520" s="45"/>
      <c r="Q520" s="237"/>
      <c r="R520" s="311"/>
      <c r="S520" s="238"/>
      <c r="T520" s="238"/>
      <c r="U520" s="238"/>
      <c r="V520" s="238"/>
      <c r="W520" s="238"/>
      <c r="X520" s="238"/>
      <c r="Y520" s="238"/>
      <c r="Z520" s="241">
        <f t="shared" si="49"/>
        <v>0</v>
      </c>
    </row>
    <row r="521" spans="1:26" ht="15.75" hidden="1" customHeight="1">
      <c r="A521" s="54" t="s">
        <v>1236</v>
      </c>
      <c r="B521" s="55" t="s">
        <v>695</v>
      </c>
      <c r="C521" s="56" t="s">
        <v>15</v>
      </c>
      <c r="D521" s="71" t="s">
        <v>696</v>
      </c>
      <c r="E521" s="55" t="s">
        <v>12</v>
      </c>
      <c r="F521" s="55" t="s">
        <v>403</v>
      </c>
      <c r="G521" s="58">
        <v>99.78</v>
      </c>
      <c r="H521" s="58">
        <f t="shared" si="54"/>
        <v>99.78</v>
      </c>
      <c r="I521" s="59"/>
      <c r="J521" s="60">
        <f t="shared" si="55"/>
        <v>3093.18</v>
      </c>
      <c r="K521" s="43"/>
      <c r="L521" s="44"/>
      <c r="M521" s="44"/>
      <c r="N521" s="44"/>
      <c r="O521" s="44"/>
      <c r="P521" s="45"/>
      <c r="Q521" s="237"/>
      <c r="R521" s="311"/>
      <c r="S521" s="238"/>
      <c r="T521" s="238"/>
      <c r="U521" s="238"/>
      <c r="V521" s="238"/>
      <c r="W521" s="238"/>
      <c r="X521" s="238"/>
      <c r="Y521" s="238"/>
      <c r="Z521" s="241">
        <f t="shared" ref="Z521:Z531" si="56">S521+T521+U521+V521+W521+X521+Y521</f>
        <v>0</v>
      </c>
    </row>
    <row r="522" spans="1:26" ht="15.75" hidden="1" customHeight="1">
      <c r="A522" s="54" t="s">
        <v>1237</v>
      </c>
      <c r="B522" s="55" t="s">
        <v>697</v>
      </c>
      <c r="C522" s="56" t="s">
        <v>15</v>
      </c>
      <c r="D522" s="71" t="s">
        <v>698</v>
      </c>
      <c r="E522" s="55" t="s">
        <v>12</v>
      </c>
      <c r="F522" s="55" t="s">
        <v>699</v>
      </c>
      <c r="G522" s="58">
        <v>115.06</v>
      </c>
      <c r="H522" s="58">
        <f t="shared" si="54"/>
        <v>115.06</v>
      </c>
      <c r="I522" s="59"/>
      <c r="J522" s="60">
        <f t="shared" si="55"/>
        <v>675.40219999999999</v>
      </c>
      <c r="K522" s="43"/>
      <c r="L522" s="44"/>
      <c r="M522" s="44"/>
      <c r="N522" s="44"/>
      <c r="O522" s="44"/>
      <c r="P522" s="45"/>
      <c r="Q522" s="237"/>
      <c r="R522" s="311"/>
      <c r="S522" s="238"/>
      <c r="T522" s="238"/>
      <c r="U522" s="238"/>
      <c r="V522" s="238"/>
      <c r="W522" s="238"/>
      <c r="X522" s="238"/>
      <c r="Y522" s="238"/>
      <c r="Z522" s="241">
        <f t="shared" si="56"/>
        <v>0</v>
      </c>
    </row>
    <row r="523" spans="1:26" ht="15.75" hidden="1" customHeight="1">
      <c r="A523" s="54" t="s">
        <v>1238</v>
      </c>
      <c r="B523" s="55" t="s">
        <v>690</v>
      </c>
      <c r="C523" s="56" t="s">
        <v>15</v>
      </c>
      <c r="D523" s="71" t="s">
        <v>700</v>
      </c>
      <c r="E523" s="55" t="s">
        <v>12</v>
      </c>
      <c r="F523" s="55" t="s">
        <v>701</v>
      </c>
      <c r="G523" s="58">
        <v>171.99</v>
      </c>
      <c r="H523" s="58">
        <f t="shared" si="54"/>
        <v>171.99</v>
      </c>
      <c r="I523" s="59"/>
      <c r="J523" s="60">
        <f t="shared" si="55"/>
        <v>412.77600000000001</v>
      </c>
      <c r="K523" s="43"/>
      <c r="L523" s="44"/>
      <c r="M523" s="44"/>
      <c r="N523" s="44"/>
      <c r="O523" s="44"/>
      <c r="P523" s="45"/>
      <c r="Q523" s="237"/>
      <c r="R523" s="311"/>
      <c r="S523" s="238"/>
      <c r="T523" s="238"/>
      <c r="U523" s="238"/>
      <c r="V523" s="238"/>
      <c r="W523" s="238"/>
      <c r="X523" s="238"/>
      <c r="Y523" s="238"/>
      <c r="Z523" s="241">
        <f t="shared" si="56"/>
        <v>0</v>
      </c>
    </row>
    <row r="524" spans="1:26" ht="15.75" hidden="1" customHeight="1">
      <c r="A524" s="54" t="s">
        <v>1239</v>
      </c>
      <c r="B524" s="55" t="s">
        <v>702</v>
      </c>
      <c r="C524" s="56" t="s">
        <v>15</v>
      </c>
      <c r="D524" s="71" t="s">
        <v>703</v>
      </c>
      <c r="E524" s="55" t="s">
        <v>29</v>
      </c>
      <c r="F524" s="55" t="s">
        <v>704</v>
      </c>
      <c r="G524" s="58">
        <v>53.77</v>
      </c>
      <c r="H524" s="58">
        <f t="shared" si="54"/>
        <v>53.77</v>
      </c>
      <c r="I524" s="59"/>
      <c r="J524" s="60">
        <f t="shared" si="55"/>
        <v>3220.8230000000003</v>
      </c>
      <c r="K524" s="43"/>
      <c r="L524" s="44"/>
      <c r="M524" s="44"/>
      <c r="N524" s="44"/>
      <c r="O524" s="44"/>
      <c r="P524" s="45"/>
      <c r="Q524" s="237"/>
      <c r="R524" s="311"/>
      <c r="S524" s="238"/>
      <c r="T524" s="238"/>
      <c r="U524" s="238"/>
      <c r="V524" s="238"/>
      <c r="W524" s="238"/>
      <c r="X524" s="238"/>
      <c r="Y524" s="238"/>
      <c r="Z524" s="241">
        <f t="shared" si="56"/>
        <v>0</v>
      </c>
    </row>
    <row r="525" spans="1:26" ht="15.75" hidden="1" customHeight="1">
      <c r="A525" s="323"/>
      <c r="B525" s="324"/>
      <c r="C525" s="325"/>
      <c r="D525" s="66" t="s">
        <v>705</v>
      </c>
      <c r="E525" s="326"/>
      <c r="F525" s="324"/>
      <c r="G525" s="324"/>
      <c r="H525" s="324"/>
      <c r="I525" s="324"/>
      <c r="J525" s="327"/>
      <c r="K525" s="43"/>
      <c r="L525" s="44"/>
      <c r="M525" s="44"/>
      <c r="N525" s="44"/>
      <c r="O525" s="44"/>
      <c r="P525" s="45"/>
      <c r="Q525" s="237"/>
      <c r="R525" s="311"/>
      <c r="S525" s="238"/>
      <c r="T525" s="238"/>
      <c r="U525" s="238"/>
      <c r="V525" s="238"/>
      <c r="W525" s="238"/>
      <c r="X525" s="238"/>
      <c r="Y525" s="238"/>
      <c r="Z525" s="241">
        <f t="shared" si="56"/>
        <v>0</v>
      </c>
    </row>
    <row r="526" spans="1:26" ht="15.75" hidden="1" customHeight="1">
      <c r="A526" s="54" t="s">
        <v>1240</v>
      </c>
      <c r="B526" s="55">
        <v>73665</v>
      </c>
      <c r="C526" s="56" t="s">
        <v>10</v>
      </c>
      <c r="D526" s="71" t="s">
        <v>706</v>
      </c>
      <c r="E526" s="55" t="s">
        <v>29</v>
      </c>
      <c r="F526" s="55" t="s">
        <v>707</v>
      </c>
      <c r="G526" s="58">
        <v>50.34</v>
      </c>
      <c r="H526" s="58">
        <f>G526*$F$6+G526</f>
        <v>50.34</v>
      </c>
      <c r="I526" s="59"/>
      <c r="J526" s="60">
        <f>F526*H526</f>
        <v>367.48200000000003</v>
      </c>
      <c r="K526" s="43"/>
      <c r="L526" s="44"/>
      <c r="M526" s="44"/>
      <c r="N526" s="44"/>
      <c r="O526" s="44"/>
      <c r="P526" s="45"/>
      <c r="Q526" s="237"/>
      <c r="R526" s="311"/>
      <c r="S526" s="238"/>
      <c r="T526" s="238"/>
      <c r="U526" s="238"/>
      <c r="V526" s="238"/>
      <c r="W526" s="238"/>
      <c r="X526" s="238"/>
      <c r="Y526" s="238"/>
      <c r="Z526" s="241">
        <f t="shared" si="56"/>
        <v>0</v>
      </c>
    </row>
    <row r="527" spans="1:26" ht="15.75" hidden="1" customHeight="1">
      <c r="A527" s="54" t="s">
        <v>1241</v>
      </c>
      <c r="B527" s="55" t="s">
        <v>708</v>
      </c>
      <c r="C527" s="56" t="s">
        <v>10</v>
      </c>
      <c r="D527" s="71" t="s">
        <v>709</v>
      </c>
      <c r="E527" s="55" t="s">
        <v>29</v>
      </c>
      <c r="F527" s="55" t="s">
        <v>710</v>
      </c>
      <c r="G527" s="58">
        <v>284.51</v>
      </c>
      <c r="H527" s="58">
        <f>G527*$F$6+G527</f>
        <v>284.51</v>
      </c>
      <c r="I527" s="59"/>
      <c r="J527" s="60">
        <f>F527*H527</f>
        <v>1277.4499000000001</v>
      </c>
      <c r="K527" s="43"/>
      <c r="L527" s="44"/>
      <c r="M527" s="44"/>
      <c r="N527" s="44"/>
      <c r="O527" s="44"/>
      <c r="P527" s="45"/>
      <c r="Q527" s="237"/>
      <c r="R527" s="311"/>
      <c r="S527" s="238"/>
      <c r="T527" s="238"/>
      <c r="U527" s="238"/>
      <c r="V527" s="238"/>
      <c r="W527" s="238"/>
      <c r="X527" s="238"/>
      <c r="Y527" s="238"/>
      <c r="Z527" s="241">
        <f t="shared" si="56"/>
        <v>0</v>
      </c>
    </row>
    <row r="528" spans="1:26" ht="28.5" hidden="1" customHeight="1">
      <c r="A528" s="54" t="s">
        <v>1242</v>
      </c>
      <c r="B528" s="55"/>
      <c r="C528" s="56" t="s">
        <v>143</v>
      </c>
      <c r="D528" s="57" t="s">
        <v>816</v>
      </c>
      <c r="E528" s="55" t="s">
        <v>64</v>
      </c>
      <c r="F528" s="55" t="s">
        <v>711</v>
      </c>
      <c r="G528" s="58">
        <v>8.5</v>
      </c>
      <c r="H528" s="58">
        <f>G528*$F$6+G528</f>
        <v>8.5</v>
      </c>
      <c r="I528" s="59"/>
      <c r="J528" s="60">
        <f>F528*H528</f>
        <v>5950</v>
      </c>
      <c r="K528" s="43"/>
      <c r="L528" s="44"/>
      <c r="M528" s="44"/>
      <c r="N528" s="44"/>
      <c r="O528" s="44"/>
      <c r="P528" s="45"/>
      <c r="Q528" s="237"/>
      <c r="R528" s="311"/>
      <c r="S528" s="238"/>
      <c r="T528" s="238"/>
      <c r="U528" s="238"/>
      <c r="V528" s="238"/>
      <c r="W528" s="238"/>
      <c r="X528" s="238"/>
      <c r="Y528" s="238"/>
      <c r="Z528" s="241">
        <f t="shared" si="56"/>
        <v>0</v>
      </c>
    </row>
    <row r="529" spans="1:26" ht="15.75" hidden="1" customHeight="1">
      <c r="A529" s="54" t="s">
        <v>1243</v>
      </c>
      <c r="B529" s="55"/>
      <c r="C529" s="56" t="s">
        <v>143</v>
      </c>
      <c r="D529" s="71" t="s">
        <v>712</v>
      </c>
      <c r="E529" s="55" t="s">
        <v>0</v>
      </c>
      <c r="F529" s="55" t="s">
        <v>1</v>
      </c>
      <c r="G529" s="58">
        <v>750</v>
      </c>
      <c r="H529" s="58">
        <f>G529*$F$6+G529</f>
        <v>750</v>
      </c>
      <c r="I529" s="59"/>
      <c r="J529" s="60">
        <f>F529*H529</f>
        <v>750</v>
      </c>
      <c r="K529" s="43"/>
      <c r="L529" s="44"/>
      <c r="M529" s="44"/>
      <c r="N529" s="44"/>
      <c r="O529" s="44"/>
      <c r="P529" s="45"/>
      <c r="Q529" s="237"/>
      <c r="R529" s="311"/>
      <c r="S529" s="238"/>
      <c r="T529" s="238"/>
      <c r="U529" s="238"/>
      <c r="V529" s="238"/>
      <c r="W529" s="238"/>
      <c r="X529" s="238"/>
      <c r="Y529" s="238"/>
      <c r="Z529" s="241">
        <f t="shared" si="56"/>
        <v>0</v>
      </c>
    </row>
    <row r="530" spans="1:26" ht="15.75" hidden="1" customHeight="1">
      <c r="A530" s="328" t="s">
        <v>34</v>
      </c>
      <c r="B530" s="329"/>
      <c r="C530" s="329"/>
      <c r="D530" s="329"/>
      <c r="E530" s="329"/>
      <c r="F530" s="329"/>
      <c r="G530" s="329"/>
      <c r="H530" s="61">
        <f>J530/$J$6</f>
        <v>2.4587956887539435E-2</v>
      </c>
      <c r="I530" s="62"/>
      <c r="J530" s="63">
        <f>SUM(J518:J529)</f>
        <v>28418.451500000003</v>
      </c>
      <c r="K530" s="43"/>
      <c r="L530" s="44"/>
      <c r="M530" s="44"/>
      <c r="N530" s="44"/>
      <c r="O530" s="44"/>
      <c r="P530" s="45"/>
      <c r="Q530" s="237"/>
      <c r="R530" s="311"/>
      <c r="S530" s="238"/>
      <c r="T530" s="238"/>
      <c r="U530" s="238"/>
      <c r="V530" s="238"/>
      <c r="W530" s="238"/>
      <c r="X530" s="238"/>
      <c r="Y530" s="238"/>
      <c r="Z530" s="241">
        <f t="shared" si="56"/>
        <v>0</v>
      </c>
    </row>
    <row r="531" spans="1:26" ht="21.75" customHeight="1" thickBot="1">
      <c r="A531" s="76">
        <v>24</v>
      </c>
      <c r="B531" s="346"/>
      <c r="C531" s="347"/>
      <c r="D531" s="77" t="s">
        <v>713</v>
      </c>
      <c r="E531" s="346"/>
      <c r="F531" s="348"/>
      <c r="G531" s="348"/>
      <c r="H531" s="347"/>
      <c r="I531" s="253">
        <f>J531/J6</f>
        <v>1.9258082777384076E-3</v>
      </c>
      <c r="J531" s="78">
        <f>'Orçamento - Proinfância - FNDE'!I539</f>
        <v>2225.8250000000003</v>
      </c>
      <c r="K531" s="79"/>
      <c r="L531" s="80"/>
      <c r="M531" s="80"/>
      <c r="N531" s="80"/>
      <c r="O531" s="80"/>
      <c r="P531" s="81"/>
      <c r="Q531" s="242"/>
      <c r="R531" s="312"/>
      <c r="S531" s="243"/>
      <c r="T531" s="243"/>
      <c r="U531" s="243"/>
      <c r="V531" s="243"/>
      <c r="W531" s="243"/>
      <c r="X531" s="243"/>
      <c r="Y531" s="243">
        <v>1</v>
      </c>
      <c r="Z531" s="241">
        <f t="shared" si="56"/>
        <v>1</v>
      </c>
    </row>
    <row r="532" spans="1:26" ht="15.75" hidden="1" thickBot="1">
      <c r="A532" s="82" t="s">
        <v>1244</v>
      </c>
      <c r="B532" s="82">
        <v>9537</v>
      </c>
      <c r="C532" s="83" t="s">
        <v>10</v>
      </c>
      <c r="D532" s="84" t="s">
        <v>714</v>
      </c>
      <c r="E532" s="82" t="s">
        <v>12</v>
      </c>
      <c r="F532" s="82" t="s">
        <v>26</v>
      </c>
      <c r="G532" s="85">
        <v>1.83</v>
      </c>
      <c r="H532" s="86">
        <f>G532*$F$6+G532</f>
        <v>1.83</v>
      </c>
      <c r="I532" s="86"/>
      <c r="J532" s="87">
        <f>F532*H532</f>
        <v>1629.3039000000001</v>
      </c>
    </row>
    <row r="533" spans="1:26" ht="16.5" hidden="1" thickBot="1">
      <c r="A533" s="349" t="s">
        <v>34</v>
      </c>
      <c r="B533" s="349"/>
      <c r="C533" s="349"/>
      <c r="D533" s="349"/>
      <c r="E533" s="349"/>
      <c r="F533" s="349"/>
      <c r="G533" s="349"/>
      <c r="H533" s="88">
        <f>J533/$J$6</f>
        <v>1.4096916593045144E-3</v>
      </c>
      <c r="I533" s="89"/>
      <c r="J533" s="90">
        <f>J532</f>
        <v>1629.3039000000001</v>
      </c>
    </row>
    <row r="534" spans="1:26" ht="15.75" hidden="1" thickBot="1"/>
    <row r="535" spans="1:26">
      <c r="A535" s="95"/>
      <c r="B535" s="96"/>
      <c r="C535" s="97"/>
      <c r="D535" s="10"/>
      <c r="E535" s="96"/>
      <c r="F535" s="96"/>
      <c r="G535" s="6"/>
      <c r="H535" s="7"/>
      <c r="I535" s="7"/>
      <c r="J535" s="7"/>
      <c r="K535" s="10"/>
      <c r="L535" s="10"/>
      <c r="M535" s="10"/>
      <c r="N535" s="10"/>
      <c r="O535" s="10"/>
      <c r="P535" s="10"/>
      <c r="Q535" s="10"/>
      <c r="R535" s="10"/>
      <c r="S535" s="10"/>
      <c r="T535" s="10"/>
      <c r="U535" s="10"/>
      <c r="V535" s="10"/>
      <c r="W535" s="10"/>
      <c r="X535" s="10"/>
      <c r="Y535" s="10"/>
      <c r="Z535" s="11"/>
    </row>
    <row r="536" spans="1:26">
      <c r="A536" s="98"/>
      <c r="B536" s="99"/>
      <c r="C536" s="100"/>
      <c r="D536" s="14"/>
      <c r="E536" s="99"/>
      <c r="F536" s="99"/>
      <c r="G536" s="101"/>
      <c r="H536" s="102"/>
      <c r="I536" s="102"/>
      <c r="J536" s="102"/>
      <c r="K536" s="14"/>
      <c r="L536" s="14"/>
      <c r="M536" s="14"/>
      <c r="N536" s="14"/>
      <c r="O536" s="14"/>
      <c r="P536" s="14"/>
      <c r="Q536" s="14"/>
      <c r="R536" s="14"/>
      <c r="S536" s="14"/>
      <c r="T536" s="14"/>
      <c r="U536" s="14"/>
      <c r="V536" s="14"/>
      <c r="W536" s="14"/>
      <c r="X536" s="14"/>
      <c r="Y536" s="14"/>
      <c r="Z536" s="15"/>
    </row>
    <row r="537" spans="1:26" ht="15.75">
      <c r="A537" s="98"/>
      <c r="B537" s="99"/>
      <c r="C537" s="100"/>
      <c r="D537" s="103"/>
      <c r="E537" s="99"/>
      <c r="F537" s="99"/>
      <c r="G537" s="101"/>
      <c r="H537" s="102"/>
      <c r="I537" s="102"/>
      <c r="J537" s="102"/>
      <c r="K537" s="14"/>
      <c r="L537" s="14"/>
      <c r="M537" s="14"/>
      <c r="N537" s="14"/>
      <c r="O537" s="14"/>
      <c r="P537" s="14"/>
      <c r="Q537" s="14"/>
      <c r="R537" s="14"/>
      <c r="S537" s="14"/>
      <c r="T537" s="247" t="s">
        <v>1320</v>
      </c>
      <c r="U537" s="14"/>
      <c r="V537" s="14"/>
      <c r="W537" s="14"/>
      <c r="X537" s="14"/>
      <c r="Y537" s="14"/>
      <c r="Z537" s="15"/>
    </row>
    <row r="538" spans="1:26" ht="16.5" thickBot="1">
      <c r="A538" s="98"/>
      <c r="B538" s="99"/>
      <c r="C538" s="100"/>
      <c r="D538" s="103"/>
      <c r="E538" s="99"/>
      <c r="F538" s="99"/>
      <c r="G538" s="101"/>
      <c r="H538" s="102"/>
      <c r="I538" s="102"/>
      <c r="J538" s="102"/>
      <c r="K538" s="14"/>
      <c r="L538" s="14"/>
      <c r="M538" s="14"/>
      <c r="N538" s="14"/>
      <c r="O538" s="14"/>
      <c r="P538" s="14"/>
      <c r="Q538" s="14"/>
      <c r="R538" s="14"/>
      <c r="S538" s="14"/>
      <c r="T538" s="14"/>
      <c r="U538" s="14"/>
      <c r="V538" s="14"/>
      <c r="W538" s="14"/>
      <c r="X538" s="14"/>
      <c r="Y538" s="14"/>
      <c r="Z538" s="15"/>
    </row>
    <row r="539" spans="1:26" ht="18.75">
      <c r="A539" s="98"/>
      <c r="B539" s="99"/>
      <c r="C539" s="100"/>
      <c r="D539" s="14"/>
      <c r="E539" s="99"/>
      <c r="F539" s="99"/>
      <c r="G539" s="101"/>
      <c r="H539" s="102"/>
      <c r="I539" s="102"/>
      <c r="J539" s="102"/>
      <c r="K539" s="14"/>
      <c r="L539" s="14"/>
      <c r="M539" s="14"/>
      <c r="N539" s="14"/>
      <c r="O539" s="14"/>
      <c r="P539" s="14"/>
      <c r="Q539" s="14"/>
      <c r="R539" s="14"/>
      <c r="S539" s="14"/>
      <c r="T539" s="116" t="s">
        <v>1258</v>
      </c>
      <c r="U539" s="2"/>
      <c r="V539" s="2"/>
      <c r="W539" s="2"/>
      <c r="X539" s="2"/>
      <c r="Y539" s="117"/>
      <c r="Z539" s="15"/>
    </row>
    <row r="540" spans="1:26">
      <c r="A540" s="98"/>
      <c r="B540" s="99"/>
      <c r="C540" s="100"/>
      <c r="D540" s="14"/>
      <c r="E540" s="99"/>
      <c r="F540" s="99"/>
      <c r="G540" s="101"/>
      <c r="H540" s="102"/>
      <c r="I540" s="102"/>
      <c r="J540" s="102"/>
      <c r="K540" s="14"/>
      <c r="L540" s="14"/>
      <c r="M540" s="14"/>
      <c r="N540" s="14"/>
      <c r="O540" s="14"/>
      <c r="P540" s="14"/>
      <c r="Q540" s="14"/>
      <c r="R540" s="14"/>
      <c r="S540" s="14"/>
      <c r="T540" s="13"/>
      <c r="U540" s="14"/>
      <c r="V540" s="14"/>
      <c r="W540" s="14"/>
      <c r="X540" s="14"/>
      <c r="Y540" s="15"/>
      <c r="Z540" s="15"/>
    </row>
    <row r="541" spans="1:26" ht="15.75">
      <c r="A541" s="98"/>
      <c r="B541" s="99"/>
      <c r="C541" s="100"/>
      <c r="D541" s="14"/>
      <c r="E541" s="99"/>
      <c r="F541" s="99"/>
      <c r="G541" s="101"/>
      <c r="H541" s="104"/>
      <c r="I541" s="115"/>
      <c r="J541" s="102"/>
      <c r="K541" s="14"/>
      <c r="L541" s="14"/>
      <c r="M541" s="14"/>
      <c r="N541" s="14"/>
      <c r="O541" s="14"/>
      <c r="P541" s="14"/>
      <c r="Q541" s="14"/>
      <c r="R541" s="14"/>
      <c r="S541" s="14"/>
      <c r="T541" s="13"/>
      <c r="U541" s="105">
        <v>0.42</v>
      </c>
      <c r="V541" s="106" t="s">
        <v>1256</v>
      </c>
      <c r="W541" s="14"/>
      <c r="X541" s="14"/>
      <c r="Y541" s="15"/>
      <c r="Z541" s="15"/>
    </row>
    <row r="542" spans="1:26">
      <c r="A542" s="98"/>
      <c r="B542" s="99"/>
      <c r="C542" s="100"/>
      <c r="D542" s="14"/>
      <c r="E542" s="99"/>
      <c r="F542" s="99"/>
      <c r="G542" s="101"/>
      <c r="H542" s="107"/>
      <c r="I542" s="114"/>
      <c r="J542" s="102"/>
      <c r="K542" s="107"/>
      <c r="L542" s="107"/>
      <c r="M542" s="107"/>
      <c r="N542" s="107"/>
      <c r="O542" s="107"/>
      <c r="P542" s="107"/>
      <c r="Q542" s="14"/>
      <c r="R542" s="14"/>
      <c r="S542" s="14"/>
      <c r="T542" s="13"/>
      <c r="U542" s="14"/>
      <c r="V542" s="108"/>
      <c r="W542" s="14"/>
      <c r="X542" s="14"/>
      <c r="Y542" s="15"/>
      <c r="Z542" s="15"/>
    </row>
    <row r="543" spans="1:26" ht="15.75">
      <c r="A543" s="98"/>
      <c r="B543" s="99"/>
      <c r="C543" s="100"/>
      <c r="D543" s="14"/>
      <c r="E543" s="99"/>
      <c r="F543" s="99"/>
      <c r="G543" s="101"/>
      <c r="H543" s="107"/>
      <c r="I543" s="114"/>
      <c r="J543" s="102"/>
      <c r="K543" s="107"/>
      <c r="L543" s="107"/>
      <c r="M543" s="107"/>
      <c r="N543" s="107"/>
      <c r="O543" s="107"/>
      <c r="P543" s="107"/>
      <c r="Q543" s="14"/>
      <c r="R543" s="14"/>
      <c r="S543" s="14"/>
      <c r="T543" s="13"/>
      <c r="U543" s="50">
        <v>0.57999999999999996</v>
      </c>
      <c r="V543" s="106" t="s">
        <v>1257</v>
      </c>
      <c r="W543" s="14"/>
      <c r="X543" s="14"/>
      <c r="Y543" s="15"/>
      <c r="Z543" s="15"/>
    </row>
    <row r="544" spans="1:26" ht="15.75" thickBot="1">
      <c r="A544" s="98"/>
      <c r="B544" s="99"/>
      <c r="C544" s="100"/>
      <c r="D544" s="14"/>
      <c r="E544" s="99"/>
      <c r="F544" s="99"/>
      <c r="G544" s="101"/>
      <c r="H544" s="107"/>
      <c r="I544" s="114"/>
      <c r="J544" s="102"/>
      <c r="K544" s="107"/>
      <c r="L544" s="107"/>
      <c r="M544" s="107"/>
      <c r="N544" s="107"/>
      <c r="O544" s="107"/>
      <c r="P544" s="107"/>
      <c r="Q544" s="14"/>
      <c r="R544" s="14"/>
      <c r="S544" s="14"/>
      <c r="T544" s="16"/>
      <c r="U544" s="17"/>
      <c r="V544" s="17"/>
      <c r="W544" s="17"/>
      <c r="X544" s="17"/>
      <c r="Y544" s="18"/>
      <c r="Z544" s="15"/>
    </row>
    <row r="545" spans="1:26">
      <c r="A545" s="98"/>
      <c r="B545" s="99"/>
      <c r="C545" s="100"/>
      <c r="D545" s="14"/>
      <c r="E545" s="99"/>
      <c r="F545" s="99"/>
      <c r="G545" s="101"/>
      <c r="H545" s="107"/>
      <c r="I545" s="114"/>
      <c r="J545" s="102"/>
      <c r="K545" s="107"/>
      <c r="L545" s="107"/>
      <c r="M545" s="107"/>
      <c r="N545" s="107"/>
      <c r="O545" s="107"/>
      <c r="P545" s="107"/>
      <c r="Q545" s="14"/>
      <c r="R545" s="14"/>
      <c r="S545" s="14"/>
      <c r="T545" s="14"/>
      <c r="U545" s="14"/>
      <c r="V545" s="14"/>
      <c r="W545" s="14"/>
      <c r="X545" s="14"/>
      <c r="Y545" s="14"/>
      <c r="Z545" s="15"/>
    </row>
    <row r="546" spans="1:26" ht="15.75" thickBot="1">
      <c r="A546" s="109"/>
      <c r="B546" s="110"/>
      <c r="C546" s="111"/>
      <c r="D546" s="17"/>
      <c r="E546" s="110"/>
      <c r="F546" s="110"/>
      <c r="G546" s="112"/>
      <c r="H546" s="113"/>
      <c r="I546" s="113"/>
      <c r="J546" s="113"/>
      <c r="K546" s="17"/>
      <c r="L546" s="17"/>
      <c r="M546" s="17"/>
      <c r="N546" s="17"/>
      <c r="O546" s="17"/>
      <c r="P546" s="17"/>
      <c r="Q546" s="17"/>
      <c r="R546" s="17"/>
      <c r="S546" s="17"/>
      <c r="T546" s="17"/>
      <c r="U546" s="17"/>
      <c r="V546" s="17"/>
      <c r="W546" s="17"/>
      <c r="X546" s="17"/>
      <c r="Y546" s="17"/>
      <c r="Z546" s="18"/>
    </row>
  </sheetData>
  <mergeCells count="161">
    <mergeCell ref="A6:I6"/>
    <mergeCell ref="K6:P6"/>
    <mergeCell ref="Q6:Z6"/>
    <mergeCell ref="A530:G530"/>
    <mergeCell ref="B531:C531"/>
    <mergeCell ref="E531:H531"/>
    <mergeCell ref="A533:G533"/>
    <mergeCell ref="E468:H468"/>
    <mergeCell ref="A469:C469"/>
    <mergeCell ref="E469:J469"/>
    <mergeCell ref="A475:C475"/>
    <mergeCell ref="E475:J475"/>
    <mergeCell ref="A430:C430"/>
    <mergeCell ref="E430:J430"/>
    <mergeCell ref="A452:C452"/>
    <mergeCell ref="E452:J452"/>
    <mergeCell ref="A463:G463"/>
    <mergeCell ref="B464:C464"/>
    <mergeCell ref="E464:H464"/>
    <mergeCell ref="A403:C403"/>
    <mergeCell ref="E403:J403"/>
    <mergeCell ref="A421:C421"/>
    <mergeCell ref="E421:J421"/>
    <mergeCell ref="A422:C422"/>
    <mergeCell ref="A3:J3"/>
    <mergeCell ref="A4:J4"/>
    <mergeCell ref="A5:J5"/>
    <mergeCell ref="B503:C503"/>
    <mergeCell ref="E503:H503"/>
    <mergeCell ref="A516:G516"/>
    <mergeCell ref="B517:C517"/>
    <mergeCell ref="E517:H517"/>
    <mergeCell ref="A525:C525"/>
    <mergeCell ref="E525:J525"/>
    <mergeCell ref="A491:C491"/>
    <mergeCell ref="E491:J491"/>
    <mergeCell ref="A497:G497"/>
    <mergeCell ref="B498:C498"/>
    <mergeCell ref="E498:H498"/>
    <mergeCell ref="A502:G502"/>
    <mergeCell ref="A479:C479"/>
    <mergeCell ref="E479:J479"/>
    <mergeCell ref="A482:C482"/>
    <mergeCell ref="E482:J482"/>
    <mergeCell ref="A489:C489"/>
    <mergeCell ref="E489:J489"/>
    <mergeCell ref="A467:G467"/>
    <mergeCell ref="B468:C468"/>
    <mergeCell ref="E422:J422"/>
    <mergeCell ref="A382:G382"/>
    <mergeCell ref="B383:C383"/>
    <mergeCell ref="E383:H383"/>
    <mergeCell ref="A384:C384"/>
    <mergeCell ref="E384:J384"/>
    <mergeCell ref="A389:C389"/>
    <mergeCell ref="E389:J389"/>
    <mergeCell ref="A327:G327"/>
    <mergeCell ref="B328:C328"/>
    <mergeCell ref="E328:H328"/>
    <mergeCell ref="A350:G350"/>
    <mergeCell ref="B351:C351"/>
    <mergeCell ref="E351:H351"/>
    <mergeCell ref="A262:G262"/>
    <mergeCell ref="B263:C263"/>
    <mergeCell ref="E263:H263"/>
    <mergeCell ref="A297:G297"/>
    <mergeCell ref="B298:C298"/>
    <mergeCell ref="E298:H298"/>
    <mergeCell ref="A253:G253"/>
    <mergeCell ref="B254:C254"/>
    <mergeCell ref="E254:H254"/>
    <mergeCell ref="A255:C255"/>
    <mergeCell ref="E255:J255"/>
    <mergeCell ref="A259:C259"/>
    <mergeCell ref="E259:J259"/>
    <mergeCell ref="A197:G197"/>
    <mergeCell ref="B198:C198"/>
    <mergeCell ref="E198:H198"/>
    <mergeCell ref="A199:C199"/>
    <mergeCell ref="E199:J199"/>
    <mergeCell ref="A245:C245"/>
    <mergeCell ref="E245:J245"/>
    <mergeCell ref="A175:C175"/>
    <mergeCell ref="E175:J175"/>
    <mergeCell ref="A184:G184"/>
    <mergeCell ref="B185:C185"/>
    <mergeCell ref="E185:H185"/>
    <mergeCell ref="A192:C192"/>
    <mergeCell ref="E192:J192"/>
    <mergeCell ref="A147:G147"/>
    <mergeCell ref="B148:C148"/>
    <mergeCell ref="E148:H148"/>
    <mergeCell ref="A161:G161"/>
    <mergeCell ref="B162:C162"/>
    <mergeCell ref="E162:H162"/>
    <mergeCell ref="A136:G136"/>
    <mergeCell ref="B137:C137"/>
    <mergeCell ref="E137:H137"/>
    <mergeCell ref="A144:G144"/>
    <mergeCell ref="B145:C145"/>
    <mergeCell ref="E145:H145"/>
    <mergeCell ref="A114:C114"/>
    <mergeCell ref="E114:J114"/>
    <mergeCell ref="A128:C128"/>
    <mergeCell ref="E128:J128"/>
    <mergeCell ref="A131:C131"/>
    <mergeCell ref="E131:J131"/>
    <mergeCell ref="A104:C104"/>
    <mergeCell ref="E104:J104"/>
    <mergeCell ref="A106:C106"/>
    <mergeCell ref="E106:J106"/>
    <mergeCell ref="A112:C112"/>
    <mergeCell ref="E112:J112"/>
    <mergeCell ref="A92:C92"/>
    <mergeCell ref="E92:J92"/>
    <mergeCell ref="A94:G94"/>
    <mergeCell ref="B95:C95"/>
    <mergeCell ref="E95:H95"/>
    <mergeCell ref="A96:C96"/>
    <mergeCell ref="E96:J96"/>
    <mergeCell ref="A82:G82"/>
    <mergeCell ref="B83:C83"/>
    <mergeCell ref="E83:H83"/>
    <mergeCell ref="A84:C84"/>
    <mergeCell ref="E84:J84"/>
    <mergeCell ref="A86:C86"/>
    <mergeCell ref="E86:J86"/>
    <mergeCell ref="E75:J75"/>
    <mergeCell ref="A77:C77"/>
    <mergeCell ref="E77:J77"/>
    <mergeCell ref="A58:C58"/>
    <mergeCell ref="E58:J58"/>
    <mergeCell ref="A63:G63"/>
    <mergeCell ref="B64:C64"/>
    <mergeCell ref="E64:H64"/>
    <mergeCell ref="A65:C65"/>
    <mergeCell ref="E65:J65"/>
    <mergeCell ref="R8:R531"/>
    <mergeCell ref="B8:C8"/>
    <mergeCell ref="E8:H8"/>
    <mergeCell ref="A17:G17"/>
    <mergeCell ref="B18:C18"/>
    <mergeCell ref="E18:H18"/>
    <mergeCell ref="A23:C23"/>
    <mergeCell ref="E23:J23"/>
    <mergeCell ref="A39:C39"/>
    <mergeCell ref="E39:J39"/>
    <mergeCell ref="A44:C44"/>
    <mergeCell ref="E44:J44"/>
    <mergeCell ref="A51:C51"/>
    <mergeCell ref="E51:J51"/>
    <mergeCell ref="A27:C27"/>
    <mergeCell ref="E27:J27"/>
    <mergeCell ref="A31:G31"/>
    <mergeCell ref="B32:C32"/>
    <mergeCell ref="E32:H32"/>
    <mergeCell ref="A33:C33"/>
    <mergeCell ref="E33:J33"/>
    <mergeCell ref="A70:C70"/>
    <mergeCell ref="E70:J70"/>
    <mergeCell ref="A75:C75"/>
  </mergeCells>
  <pageMargins left="0.44" right="0.34" top="0.6" bottom="0.36" header="0.31496062992125984" footer="0.31496062992125984"/>
  <pageSetup paperSize="9" scale="61" fitToHeight="0" orientation="landscape" r:id="rId1"/>
  <ignoredErrors>
    <ignoredError sqref="A65:J82 A64:H64 A84:J94 A83:H83 J83 A96:J136 A95:H95 J95 A138:J144 A137:H137 J137 A146:J147 A145:H145 J145 A149:J161 A148:C148 J148 A163:J184 A162:H162 J162 A186:J197 A185:H185 J185 A199:J253 A198:H198 J198 A255:J262 A254:H254 J254 A264:J297 A263:H263 J263 A299:J327 A298:H298 J298 A329:J350 A328:H328 J328 A352:J382 A351:C351 J351 A383:H383 J383 E148:H148 E351:H35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Orçamento - Proinfância - FNDE</vt:lpstr>
      <vt:lpstr>Cronograma Físico - Proinfância</vt:lpstr>
      <vt:lpstr>'Orçamento - Proinfância - FNDE'!Area_de_impressao</vt:lpstr>
      <vt:lpstr>'Cronograma Físico - Proinfância'!Titulos_de_impressao</vt:lpstr>
      <vt:lpstr>'Orçamento - Proinfância - FNDE'!Titulos_de_impressao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user</cp:lastModifiedBy>
  <cp:lastPrinted>2019-01-14T19:06:38Z</cp:lastPrinted>
  <dcterms:created xsi:type="dcterms:W3CDTF">2017-10-24T16:42:21Z</dcterms:created>
  <dcterms:modified xsi:type="dcterms:W3CDTF">2019-01-17T12:48:35Z</dcterms:modified>
</cp:coreProperties>
</file>